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sh-\Desktop\"/>
    </mc:Choice>
  </mc:AlternateContent>
  <bookViews>
    <workbookView xWindow="0" yWindow="0" windowWidth="17280" windowHeight="8370" activeTab="6"/>
  </bookViews>
  <sheets>
    <sheet name="04.23" sheetId="1" r:id="rId1"/>
    <sheet name="05.23" sheetId="2" r:id="rId2"/>
    <sheet name="II кв." sheetId="3" r:id="rId3"/>
    <sheet name="09.23" sheetId="4" r:id="rId4"/>
    <sheet name="III кв." sheetId="5" r:id="rId5"/>
    <sheet name="10.23" sheetId="6" r:id="rId6"/>
    <sheet name="11.23" sheetId="7" r:id="rId7"/>
    <sheet name="12.23" sheetId="8" r:id="rId8"/>
    <sheet name="IV кв." sheetId="9" r:id="rId9"/>
    <sheet name="Итог" sheetId="10" r:id="rId10"/>
    <sheet name="ОО-2023" sheetId="11" state="hidden" r:id="rId11"/>
  </sheets>
  <externalReferences>
    <externalReference r:id="rId12"/>
  </externalReferences>
  <calcPr calcId="162913"/>
</workbook>
</file>

<file path=xl/calcChain.xml><?xml version="1.0" encoding="utf-8"?>
<calcChain xmlns="http://schemas.openxmlformats.org/spreadsheetml/2006/main">
  <c r="E20" i="2" l="1"/>
  <c r="E26" i="2" s="1"/>
  <c r="E19" i="2"/>
  <c r="E21" i="2" s="1"/>
  <c r="E20" i="1" l="1"/>
  <c r="E26" i="1" s="1"/>
  <c r="E19" i="1"/>
  <c r="E21" i="1" l="1"/>
  <c r="O104" i="11"/>
  <c r="N104" i="11"/>
  <c r="O103" i="11"/>
  <c r="N103" i="11"/>
  <c r="O102" i="11"/>
  <c r="N102" i="11"/>
  <c r="O101" i="11"/>
  <c r="N101" i="11"/>
  <c r="M100" i="11"/>
  <c r="L100" i="11"/>
  <c r="K100" i="11"/>
  <c r="J100" i="11"/>
  <c r="I100" i="11"/>
  <c r="H100" i="11"/>
  <c r="G100" i="11"/>
  <c r="F100" i="11"/>
  <c r="E100" i="11"/>
  <c r="D100" i="11"/>
  <c r="C100" i="11"/>
  <c r="N100" i="11" s="1"/>
  <c r="B100" i="11"/>
  <c r="O99" i="11"/>
  <c r="N99" i="11"/>
  <c r="M98" i="11"/>
  <c r="L98" i="11"/>
  <c r="K98" i="11"/>
  <c r="J98" i="11"/>
  <c r="I98" i="11"/>
  <c r="H98" i="11"/>
  <c r="G98" i="11"/>
  <c r="O98" i="11" s="1"/>
  <c r="F98" i="11"/>
  <c r="E98" i="11"/>
  <c r="D98" i="11"/>
  <c r="C98" i="11"/>
  <c r="B98" i="11"/>
  <c r="O97" i="11"/>
  <c r="N97" i="11"/>
  <c r="O96" i="11"/>
  <c r="N96" i="11"/>
  <c r="O95" i="11"/>
  <c r="N95" i="11"/>
  <c r="O94" i="11"/>
  <c r="P94" i="11" s="1"/>
  <c r="N94" i="11"/>
  <c r="O93" i="11"/>
  <c r="N93" i="11"/>
  <c r="P93" i="11" s="1"/>
  <c r="O92" i="11"/>
  <c r="N92" i="11"/>
  <c r="P92" i="11" s="1"/>
  <c r="O91" i="11"/>
  <c r="N91" i="11"/>
  <c r="P91" i="11" s="1"/>
  <c r="M90" i="11"/>
  <c r="L90" i="11"/>
  <c r="K90" i="11"/>
  <c r="J90" i="11"/>
  <c r="I90" i="11"/>
  <c r="H90" i="11"/>
  <c r="G90" i="11"/>
  <c r="F90" i="11"/>
  <c r="O90" i="11" s="1"/>
  <c r="E90" i="11"/>
  <c r="D90" i="11"/>
  <c r="C90" i="11"/>
  <c r="B90" i="11"/>
  <c r="O89" i="11"/>
  <c r="N89" i="11"/>
  <c r="P89" i="11" s="1"/>
  <c r="O88" i="11"/>
  <c r="N88" i="11"/>
  <c r="P88" i="11" s="1"/>
  <c r="O87" i="11"/>
  <c r="N87" i="11"/>
  <c r="P87" i="11" s="1"/>
  <c r="O86" i="11"/>
  <c r="N86" i="11"/>
  <c r="O85" i="11"/>
  <c r="N85" i="11"/>
  <c r="O84" i="11"/>
  <c r="N84" i="11"/>
  <c r="O83" i="11"/>
  <c r="N83" i="11"/>
  <c r="O82" i="11"/>
  <c r="P82" i="11" s="1"/>
  <c r="N82" i="11"/>
  <c r="O81" i="11"/>
  <c r="N81" i="11"/>
  <c r="P81" i="11" s="1"/>
  <c r="O80" i="11"/>
  <c r="N80" i="11"/>
  <c r="P80" i="11" s="1"/>
  <c r="O79" i="11"/>
  <c r="N79" i="11"/>
  <c r="P79" i="11" s="1"/>
  <c r="M78" i="11"/>
  <c r="L78" i="11"/>
  <c r="K78" i="11"/>
  <c r="J78" i="11"/>
  <c r="I78" i="11"/>
  <c r="H78" i="11"/>
  <c r="G78" i="11"/>
  <c r="F78" i="11"/>
  <c r="O78" i="11" s="1"/>
  <c r="E78" i="11"/>
  <c r="D78" i="11"/>
  <c r="C78" i="11"/>
  <c r="B78" i="11"/>
  <c r="O77" i="11"/>
  <c r="N77" i="11"/>
  <c r="P77" i="11" s="1"/>
  <c r="O76" i="11"/>
  <c r="N76" i="11"/>
  <c r="P76" i="11" s="1"/>
  <c r="O75" i="11"/>
  <c r="N75" i="11"/>
  <c r="P75" i="11" s="1"/>
  <c r="O74" i="11"/>
  <c r="N74" i="11"/>
  <c r="O73" i="11"/>
  <c r="N73" i="11"/>
  <c r="O72" i="11"/>
  <c r="P72" i="11" s="1"/>
  <c r="N72" i="11"/>
  <c r="O71" i="11"/>
  <c r="N71" i="11"/>
  <c r="O70" i="11"/>
  <c r="N70" i="11"/>
  <c r="O69" i="11"/>
  <c r="N69" i="11"/>
  <c r="P69" i="11" s="1"/>
  <c r="O68" i="11"/>
  <c r="N68" i="11"/>
  <c r="P68" i="11" s="1"/>
  <c r="M67" i="11"/>
  <c r="L67" i="11"/>
  <c r="K67" i="11"/>
  <c r="J67" i="11"/>
  <c r="I67" i="11"/>
  <c r="H67" i="11"/>
  <c r="G67" i="11"/>
  <c r="F67" i="11"/>
  <c r="E67" i="11"/>
  <c r="D67" i="11"/>
  <c r="C67" i="11"/>
  <c r="B67" i="11"/>
  <c r="O66" i="11"/>
  <c r="N66" i="11"/>
  <c r="O65" i="11"/>
  <c r="N65" i="11"/>
  <c r="P65" i="11" s="1"/>
  <c r="O64" i="11"/>
  <c r="N64" i="11"/>
  <c r="P64" i="11" s="1"/>
  <c r="O63" i="11"/>
  <c r="N63" i="11"/>
  <c r="P63" i="11" s="1"/>
  <c r="O62" i="11"/>
  <c r="N62" i="11"/>
  <c r="P62" i="11" s="1"/>
  <c r="O61" i="11"/>
  <c r="N61" i="11"/>
  <c r="P61" i="11" s="1"/>
  <c r="M60" i="11"/>
  <c r="L60" i="11"/>
  <c r="K60" i="11"/>
  <c r="J60" i="11"/>
  <c r="I60" i="11"/>
  <c r="H60" i="11"/>
  <c r="G60" i="11"/>
  <c r="F60" i="11"/>
  <c r="O60" i="11" s="1"/>
  <c r="E60" i="11"/>
  <c r="D60" i="11"/>
  <c r="C60" i="11"/>
  <c r="B60" i="11"/>
  <c r="N60" i="11" s="1"/>
  <c r="P60" i="11" s="1"/>
  <c r="O59" i="11"/>
  <c r="N59" i="11"/>
  <c r="P59" i="11" s="1"/>
  <c r="O58" i="11"/>
  <c r="N58" i="11"/>
  <c r="O57" i="11"/>
  <c r="N57" i="11"/>
  <c r="O56" i="11"/>
  <c r="P56" i="11" s="1"/>
  <c r="N56" i="11"/>
  <c r="O55" i="11"/>
  <c r="P55" i="11" s="1"/>
  <c r="N55" i="11"/>
  <c r="O54" i="11"/>
  <c r="N54" i="11"/>
  <c r="O53" i="11"/>
  <c r="N53" i="11"/>
  <c r="O52" i="11"/>
  <c r="N52" i="11"/>
  <c r="P52" i="11" s="1"/>
  <c r="O51" i="11"/>
  <c r="N51" i="11"/>
  <c r="P51" i="11" s="1"/>
  <c r="O50" i="11"/>
  <c r="N50" i="11"/>
  <c r="O49" i="11"/>
  <c r="N49" i="11"/>
  <c r="O48" i="11"/>
  <c r="N48" i="11"/>
  <c r="O47" i="11"/>
  <c r="N47" i="11"/>
  <c r="O46" i="11"/>
  <c r="N46" i="11"/>
  <c r="M45" i="11"/>
  <c r="M4" i="11" s="1"/>
  <c r="M3" i="11" s="1"/>
  <c r="L45" i="11"/>
  <c r="K45" i="11"/>
  <c r="J45" i="11"/>
  <c r="I45" i="11"/>
  <c r="H45" i="11"/>
  <c r="G45" i="11"/>
  <c r="G4" i="11" s="1"/>
  <c r="G3" i="11" s="1"/>
  <c r="F45" i="11"/>
  <c r="E45" i="11"/>
  <c r="D45" i="11"/>
  <c r="C45" i="11"/>
  <c r="B45" i="11"/>
  <c r="O44" i="11"/>
  <c r="N44" i="11"/>
  <c r="P44" i="11" s="1"/>
  <c r="O43" i="11"/>
  <c r="N43" i="11"/>
  <c r="P43" i="11" s="1"/>
  <c r="O42" i="11"/>
  <c r="N42" i="11"/>
  <c r="P42" i="11" s="1"/>
  <c r="O41" i="11"/>
  <c r="N41" i="11"/>
  <c r="P41" i="11" s="1"/>
  <c r="O40" i="11"/>
  <c r="N40" i="11"/>
  <c r="P40" i="11" s="1"/>
  <c r="O39" i="11"/>
  <c r="N39" i="11"/>
  <c r="P39" i="11" s="1"/>
  <c r="O38" i="11"/>
  <c r="N38" i="11"/>
  <c r="P38" i="11" s="1"/>
  <c r="O37" i="11"/>
  <c r="N37" i="11"/>
  <c r="P37" i="11" s="1"/>
  <c r="M36" i="11"/>
  <c r="L36" i="11"/>
  <c r="K36" i="11"/>
  <c r="J36" i="11"/>
  <c r="I36" i="11"/>
  <c r="H36" i="11"/>
  <c r="G36" i="11"/>
  <c r="F36" i="11"/>
  <c r="O36" i="11" s="1"/>
  <c r="E36" i="11"/>
  <c r="D36" i="11"/>
  <c r="C36" i="11"/>
  <c r="B36" i="11"/>
  <c r="N36" i="11" s="1"/>
  <c r="O35" i="11"/>
  <c r="N35" i="11"/>
  <c r="P35" i="11" s="1"/>
  <c r="O34" i="11"/>
  <c r="N34" i="11"/>
  <c r="O33" i="11"/>
  <c r="N33" i="11"/>
  <c r="O32" i="11"/>
  <c r="N32" i="11"/>
  <c r="P32" i="11" s="1"/>
  <c r="O31" i="11"/>
  <c r="N31" i="11"/>
  <c r="P31" i="11" s="1"/>
  <c r="O30" i="11"/>
  <c r="N30" i="11"/>
  <c r="P30" i="11" s="1"/>
  <c r="O29" i="11"/>
  <c r="N29" i="11"/>
  <c r="P29" i="11" s="1"/>
  <c r="O28" i="11"/>
  <c r="N28" i="11"/>
  <c r="P28" i="11" s="1"/>
  <c r="O27" i="11"/>
  <c r="N27" i="11"/>
  <c r="P27" i="11" s="1"/>
  <c r="O26" i="11"/>
  <c r="N26" i="11"/>
  <c r="P26" i="11" s="1"/>
  <c r="O25" i="11"/>
  <c r="N25" i="11"/>
  <c r="P25" i="11" s="1"/>
  <c r="M24" i="11"/>
  <c r="L24" i="11"/>
  <c r="K24" i="11"/>
  <c r="J24" i="11"/>
  <c r="I24" i="11"/>
  <c r="H24" i="11"/>
  <c r="G24" i="11"/>
  <c r="F24" i="11"/>
  <c r="O24" i="11" s="1"/>
  <c r="E24" i="11"/>
  <c r="D24" i="11"/>
  <c r="C24" i="11"/>
  <c r="B24" i="11"/>
  <c r="N24" i="11" s="1"/>
  <c r="P24" i="11" s="1"/>
  <c r="O23" i="11"/>
  <c r="N23" i="11"/>
  <c r="P23" i="11" s="1"/>
  <c r="O22" i="11"/>
  <c r="N22" i="11"/>
  <c r="O21" i="11"/>
  <c r="N21" i="11"/>
  <c r="O20" i="11"/>
  <c r="N20" i="11"/>
  <c r="P20" i="11" s="1"/>
  <c r="O19" i="11"/>
  <c r="N19" i="11"/>
  <c r="P19" i="11" s="1"/>
  <c r="O18" i="11"/>
  <c r="N18" i="11"/>
  <c r="P18" i="11" s="1"/>
  <c r="O17" i="11"/>
  <c r="N17" i="11"/>
  <c r="P17" i="11" s="1"/>
  <c r="O16" i="11"/>
  <c r="N16" i="11"/>
  <c r="P16" i="11" s="1"/>
  <c r="O15" i="11"/>
  <c r="N15" i="11"/>
  <c r="P15" i="11" s="1"/>
  <c r="O14" i="11"/>
  <c r="N14" i="11"/>
  <c r="P14" i="11" s="1"/>
  <c r="O13" i="11"/>
  <c r="N13" i="11"/>
  <c r="P13" i="11" s="1"/>
  <c r="O12" i="11"/>
  <c r="N12" i="11"/>
  <c r="P12" i="11" s="1"/>
  <c r="O11" i="11"/>
  <c r="N11" i="11"/>
  <c r="O10" i="11"/>
  <c r="N10" i="11"/>
  <c r="O9" i="11"/>
  <c r="N9" i="11"/>
  <c r="O8" i="11"/>
  <c r="N8" i="11"/>
  <c r="P8" i="11" s="1"/>
  <c r="O7" i="11"/>
  <c r="N7" i="11"/>
  <c r="O6" i="11"/>
  <c r="N6" i="11"/>
  <c r="M5" i="11"/>
  <c r="L5" i="11"/>
  <c r="K5" i="11"/>
  <c r="J5" i="11"/>
  <c r="I5" i="11"/>
  <c r="H5" i="11"/>
  <c r="H4" i="11" s="1"/>
  <c r="H3" i="11" s="1"/>
  <c r="G5" i="11"/>
  <c r="F5" i="11"/>
  <c r="O5" i="11" s="1"/>
  <c r="E5" i="11"/>
  <c r="D5" i="11"/>
  <c r="C5" i="11"/>
  <c r="B5" i="11"/>
  <c r="N5" i="11" s="1"/>
  <c r="E4" i="11"/>
  <c r="E3" i="11" s="1"/>
  <c r="E20" i="8"/>
  <c r="E19" i="8"/>
  <c r="E21" i="8" s="1"/>
  <c r="E19" i="7"/>
  <c r="E18" i="7"/>
  <c r="E20" i="6"/>
  <c r="E19" i="6"/>
  <c r="E21" i="6" s="1"/>
  <c r="E20" i="4"/>
  <c r="E19" i="4"/>
  <c r="C16" i="3"/>
  <c r="C16" i="5" s="1"/>
  <c r="C16" i="10" s="1"/>
  <c r="B16" i="3"/>
  <c r="B16" i="5" s="1"/>
  <c r="A16" i="3"/>
  <c r="A16" i="5" s="1"/>
  <c r="E12" i="3"/>
  <c r="E12" i="5" s="1"/>
  <c r="E12" i="9" s="1"/>
  <c r="D12" i="3"/>
  <c r="D12" i="5" s="1"/>
  <c r="C12" i="3"/>
  <c r="C12" i="5" s="1"/>
  <c r="B12" i="3"/>
  <c r="B12" i="5" s="1"/>
  <c r="A12" i="3"/>
  <c r="A12" i="5" s="1"/>
  <c r="D8" i="3"/>
  <c r="D8" i="5" s="1"/>
  <c r="D8" i="10" s="1"/>
  <c r="C8" i="3"/>
  <c r="C8" i="5" s="1"/>
  <c r="B8" i="3"/>
  <c r="B8" i="5" s="1"/>
  <c r="A8" i="3"/>
  <c r="E26" i="3"/>
  <c r="E26" i="5" s="1"/>
  <c r="E29" i="6" s="1"/>
  <c r="E29" i="8" s="1"/>
  <c r="E20" i="7" l="1"/>
  <c r="E21" i="4"/>
  <c r="P7" i="11"/>
  <c r="D4" i="11"/>
  <c r="D3" i="11" s="1"/>
  <c r="L4" i="11"/>
  <c r="L3" i="11" s="1"/>
  <c r="C4" i="11"/>
  <c r="C3" i="11" s="1"/>
  <c r="K4" i="11"/>
  <c r="K3" i="11" s="1"/>
  <c r="I4" i="11"/>
  <c r="I3" i="11" s="1"/>
  <c r="P6" i="11"/>
  <c r="P9" i="11"/>
  <c r="P10" i="11"/>
  <c r="P11" i="11"/>
  <c r="P21" i="11"/>
  <c r="P22" i="11"/>
  <c r="P33" i="11"/>
  <c r="P34" i="11"/>
  <c r="B4" i="11"/>
  <c r="O45" i="11"/>
  <c r="J4" i="11"/>
  <c r="J3" i="11" s="1"/>
  <c r="P46" i="11"/>
  <c r="P47" i="11"/>
  <c r="P48" i="11"/>
  <c r="P49" i="11"/>
  <c r="P50" i="11"/>
  <c r="P53" i="11"/>
  <c r="P54" i="11"/>
  <c r="P57" i="11"/>
  <c r="P58" i="11"/>
  <c r="P66" i="11"/>
  <c r="N67" i="11"/>
  <c r="O67" i="11"/>
  <c r="P70" i="11"/>
  <c r="P71" i="11"/>
  <c r="P73" i="11"/>
  <c r="P74" i="11"/>
  <c r="N78" i="11"/>
  <c r="P78" i="11" s="1"/>
  <c r="P83" i="11"/>
  <c r="P84" i="11"/>
  <c r="P85" i="11"/>
  <c r="P86" i="11"/>
  <c r="N90" i="11"/>
  <c r="P90" i="11" s="1"/>
  <c r="P95" i="11"/>
  <c r="P96" i="11"/>
  <c r="P97" i="11"/>
  <c r="N98" i="11"/>
  <c r="P99" i="11"/>
  <c r="O100" i="11"/>
  <c r="P101" i="11"/>
  <c r="P102" i="11"/>
  <c r="P103" i="11"/>
  <c r="P104" i="11"/>
  <c r="E23" i="3"/>
  <c r="E26" i="4" s="1"/>
  <c r="E23" i="5" s="1"/>
  <c r="E26" i="6" s="1"/>
  <c r="E26" i="8" s="1"/>
  <c r="E19" i="3"/>
  <c r="A8" i="5"/>
  <c r="A8" i="10" s="1"/>
  <c r="C12" i="9"/>
  <c r="C12" i="10"/>
  <c r="B8" i="10"/>
  <c r="B8" i="9"/>
  <c r="P67" i="11"/>
  <c r="D12" i="9"/>
  <c r="D12" i="10"/>
  <c r="A16" i="10"/>
  <c r="A16" i="9"/>
  <c r="C8" i="10"/>
  <c r="C8" i="9"/>
  <c r="B16" i="10"/>
  <c r="B16" i="9"/>
  <c r="P5" i="11"/>
  <c r="P100" i="11"/>
  <c r="B3" i="11"/>
  <c r="N4" i="11"/>
  <c r="P98" i="11"/>
  <c r="A12" i="10"/>
  <c r="E20" i="5"/>
  <c r="A12" i="9"/>
  <c r="E26" i="10"/>
  <c r="E26" i="9"/>
  <c r="B12" i="9"/>
  <c r="B12" i="10"/>
  <c r="P36" i="11"/>
  <c r="F4" i="11"/>
  <c r="D8" i="9"/>
  <c r="E12" i="10"/>
  <c r="N45" i="11"/>
  <c r="E20" i="3"/>
  <c r="E21" i="3" s="1"/>
  <c r="C16" i="9"/>
  <c r="P45" i="11" l="1"/>
  <c r="N3" i="11"/>
  <c r="E24" i="3"/>
  <c r="E25" i="3" s="1"/>
  <c r="A8" i="9"/>
  <c r="E19" i="9" s="1"/>
  <c r="E19" i="5"/>
  <c r="E21" i="5" s="1"/>
  <c r="E27" i="6" s="1"/>
  <c r="E19" i="10"/>
  <c r="E24" i="5"/>
  <c r="E25" i="5" s="1"/>
  <c r="E27" i="4"/>
  <c r="E28" i="4" s="1"/>
  <c r="E23" i="9"/>
  <c r="E23" i="10"/>
  <c r="O4" i="11"/>
  <c r="P4" i="11" s="1"/>
  <c r="F3" i="11"/>
  <c r="O3" i="11" s="1"/>
  <c r="P3" i="11" s="1"/>
  <c r="E20" i="9"/>
  <c r="E20" i="10"/>
  <c r="E21" i="10" l="1"/>
  <c r="E21" i="9"/>
  <c r="E28" i="6"/>
  <c r="E27" i="8" l="1"/>
  <c r="E24" i="9" l="1"/>
  <c r="E25" i="9" s="1"/>
  <c r="E28" i="8"/>
  <c r="E24" i="10"/>
  <c r="E25" i="10" s="1"/>
</calcChain>
</file>

<file path=xl/sharedStrings.xml><?xml version="1.0" encoding="utf-8"?>
<sst xmlns="http://schemas.openxmlformats.org/spreadsheetml/2006/main" count="422" uniqueCount="186">
  <si>
    <t>Республики Ингушетия</t>
  </si>
  <si>
    <t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</t>
  </si>
  <si>
    <t xml:space="preserve">начального общего образования, по классам обучения, чел. </t>
  </si>
  <si>
    <t>1-й класс</t>
  </si>
  <si>
    <t>2-й класс</t>
  </si>
  <si>
    <t>3-й класс</t>
  </si>
  <si>
    <t>4-й класс</t>
  </si>
  <si>
    <t>основного общего образования, 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</si>
  <si>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</si>
  <si>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</si>
  <si>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</si>
  <si>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</si>
  <si>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</si>
  <si>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среднего общего образования, по классам обучения, чел.</t>
  </si>
  <si>
    <t>10-й класс</t>
  </si>
  <si>
    <t>11-й класс</t>
  </si>
  <si>
    <t>12-й класс</t>
  </si>
  <si>
    <t>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образования, чел.</t>
  </si>
  <si>
    <t>Численность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</si>
  <si>
    <t>Нарастающий итог (знчения для внесения в СУПД и ГИИС «Электронный бюджет»):</t>
  </si>
  <si>
    <t>Должность ответственного за выполнение регионального показателя по федеральному проекту: «Успех каждого ребенка»</t>
  </si>
  <si>
    <t>______________</t>
  </si>
  <si>
    <t>Фамилия И.О.</t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</si>
  <si>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</si>
  <si>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обучающиеся начального общего образования (1-4 кл.)</t>
  </si>
  <si>
    <t>обучающиеся основного и среднего общего образования (5-12 кл.)</t>
  </si>
  <si>
    <t>обучающиеся начального, основного и среднего общего образования (1-12 кл.)</t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</si>
  <si>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</si>
  <si>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II квартал 2023 г.</t>
  </si>
  <si>
    <r>
      <rPr>
        <b/>
        <sz val="10"/>
        <color theme="1"/>
        <rFont val="&quot;Open Sans&quot;"/>
      </rPr>
      <t xml:space="preserve">Показатель: </t>
    </r>
    <r>
      <rPr>
        <sz val="10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</si>
  <si>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&quot;Open Sans&quot;"/>
      </rPr>
      <t>Результат:</t>
    </r>
    <r>
      <rPr>
        <sz val="10"/>
        <color theme="1"/>
        <rFont val="&quot;Open Sans&quot;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чел./млн. чел.</t>
    </r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</si>
  <si>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</si>
  <si>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сентябрь 2023 г.</t>
  </si>
  <si>
    <r>
      <rPr>
        <sz val="10"/>
        <color theme="1"/>
        <rFont val="Open Sans"/>
      </rPr>
      <t xml:space="preserve">Численность </t>
    </r>
    <r>
      <rPr>
        <b/>
        <sz val="10"/>
        <color theme="1"/>
        <rFont val="Open Sans"/>
      </rPr>
      <t xml:space="preserve">ранее не учтенных </t>
    </r>
    <r>
      <rPr>
        <sz val="10"/>
        <color theme="1"/>
        <rFont val="Open Sans"/>
      </rPr>
      <t xml:space="preserve">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                        </t>
    </r>
  </si>
  <si>
    <r>
      <rPr>
        <b/>
        <sz val="10"/>
        <color theme="1"/>
        <rFont val="&quot;Open Sans&quot;"/>
      </rPr>
      <t xml:space="preserve">Показатель: </t>
    </r>
    <r>
      <rPr>
        <sz val="10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</si>
  <si>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Open Sans"/>
      </rPr>
      <t>Результат:</t>
    </r>
    <r>
      <rPr>
        <sz val="10"/>
        <color theme="1"/>
        <rFont val="Open Sans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 / млн.чел</t>
    </r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</si>
  <si>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</si>
  <si>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III квартал 2023 г.</t>
  </si>
  <si>
    <r>
      <rPr>
        <b/>
        <sz val="10"/>
        <color theme="1"/>
        <rFont val="&quot;Open Sans&quot;, Arial"/>
      </rPr>
      <t xml:space="preserve">Показатель: </t>
    </r>
    <r>
      <rPr>
        <sz val="10"/>
        <color theme="1"/>
        <rFont val="&quot;Open Sans&quot;, Arial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</si>
  <si>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&quot;Open Sans&quot;, Arial"/>
      </rPr>
      <t xml:space="preserve">Результат: </t>
    </r>
    <r>
      <rPr>
        <sz val="10"/>
        <color theme="1"/>
        <rFont val="&quot;Open Sans&quot;, Arial"/>
      </rPr>
      <t>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чел./млн. чел.</t>
    </r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</si>
  <si>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</si>
  <si>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октябрь 2023 г.</t>
  </si>
  <si>
    <t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</t>
  </si>
  <si>
    <t xml:space="preserve"> среднего общего образования, по классам обучения, чел.</t>
  </si>
  <si>
    <r>
      <rPr>
        <sz val="10"/>
        <color theme="1"/>
        <rFont val="Open Sans"/>
      </rPr>
      <t>Численность</t>
    </r>
    <r>
      <rPr>
        <b/>
        <sz val="10"/>
        <color theme="1"/>
        <rFont val="Open Sans"/>
      </rPr>
      <t xml:space="preserve"> ранее не учтенных</t>
    </r>
    <r>
      <rPr>
        <sz val="10"/>
        <color theme="1"/>
        <rFont val="Open Sans"/>
      </rPr>
      <t xml:space="preserve">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  </r>
  </si>
  <si>
    <r>
      <rPr>
        <b/>
        <sz val="10"/>
        <color theme="1"/>
        <rFont val="&quot;Open Sans&quot;"/>
      </rPr>
      <t xml:space="preserve">Показатель: </t>
    </r>
    <r>
      <rPr>
        <sz val="10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</si>
  <si>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Open Sans"/>
      </rPr>
      <t>Результат:</t>
    </r>
    <r>
      <rPr>
        <sz val="10"/>
        <color theme="1"/>
        <rFont val="Open Sans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 / млн.чел</t>
    </r>
  </si>
  <si>
    <t>за ноябрь 2023 г.</t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</si>
  <si>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</si>
  <si>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декабрь 2023 г.</t>
  </si>
  <si>
    <r>
      <rPr>
        <sz val="10"/>
        <color theme="1"/>
        <rFont val="Open Sans"/>
      </rPr>
      <t xml:space="preserve">Численность </t>
    </r>
    <r>
      <rPr>
        <b/>
        <sz val="10"/>
        <color theme="1"/>
        <rFont val="Open Sans"/>
      </rPr>
      <t>ранее не учтенных</t>
    </r>
    <r>
      <rPr>
        <sz val="10"/>
        <color theme="1"/>
        <rFont val="Open Sans"/>
      </rPr>
      <t xml:space="preserve">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  </r>
  </si>
  <si>
    <r>
      <rPr>
        <b/>
        <sz val="10"/>
        <color theme="1"/>
        <rFont val="&quot;Open Sans&quot;"/>
      </rPr>
      <t xml:space="preserve">Показатель: </t>
    </r>
    <r>
      <rPr>
        <sz val="10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</si>
  <si>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Open Sans"/>
      </rPr>
      <t>Результат:</t>
    </r>
    <r>
      <rPr>
        <sz val="10"/>
        <color theme="1"/>
        <rFont val="Open Sans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 / млн.чел</t>
    </r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</si>
  <si>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</si>
  <si>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IV квартал 2023 г.</t>
  </si>
  <si>
    <t xml:space="preserve"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                              </t>
  </si>
  <si>
    <r>
      <rPr>
        <b/>
        <sz val="10"/>
        <color theme="1"/>
        <rFont val="&quot;Open Sans&quot;"/>
      </rPr>
      <t xml:space="preserve">Показатель: </t>
    </r>
    <r>
      <rPr>
        <sz val="10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</si>
  <si>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&quot;Open Sans&quot;"/>
      </rPr>
      <t>Результат:</t>
    </r>
    <r>
      <rPr>
        <sz val="10"/>
        <color theme="1"/>
        <rFont val="&quot;Open Sans&quot;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чел./млн. чел.</t>
    </r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</si>
  <si>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</si>
  <si>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2023 г.</t>
  </si>
  <si>
    <r>
      <rPr>
        <b/>
        <sz val="10"/>
        <color theme="1"/>
        <rFont val="&quot;Open Sans&quot;"/>
      </rPr>
      <t xml:space="preserve">Показатель: </t>
    </r>
    <r>
      <rPr>
        <sz val="10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</si>
  <si>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0"/>
        <color theme="1"/>
        <rFont val="&quot;Open Sans&quot;"/>
      </rPr>
      <t>Результат:</t>
    </r>
    <r>
      <rPr>
        <sz val="10"/>
        <color theme="1"/>
        <rFont val="&quot;Open Sans&quot;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чел./млн. чел.</t>
    </r>
  </si>
  <si>
    <t xml:space="preserve">Численность обучающихся по классам, в том числе обучающихся с ограниченными возможностями здоровья											</t>
  </si>
  <si>
    <t>1-4 классы</t>
  </si>
  <si>
    <t>5-12 классы</t>
  </si>
  <si>
    <t>1-12 классы</t>
  </si>
  <si>
    <t>РФ с учетом доп. субъектов</t>
  </si>
  <si>
    <t>Российская Федерация</t>
  </si>
  <si>
    <r>
      <rPr>
        <b/>
        <sz val="8"/>
        <color rgb="FF000000"/>
        <rFont val="Montserrat"/>
      </rPr>
      <t>  Центральный федеральный округ</t>
    </r>
  </si>
  <si>
    <r>
      <rPr>
        <sz val="8"/>
        <color rgb="FF000000"/>
        <rFont val="Montserrat"/>
      </rPr>
      <t>    Белгородская область</t>
    </r>
  </si>
  <si>
    <r>
      <rPr>
        <sz val="8"/>
        <color rgb="FF000000"/>
        <rFont val="Montserrat"/>
      </rPr>
      <t>    Брянская область</t>
    </r>
  </si>
  <si>
    <r>
      <rPr>
        <sz val="8"/>
        <color rgb="FF000000"/>
        <rFont val="Montserrat"/>
      </rPr>
      <t>    Владимирская область</t>
    </r>
  </si>
  <si>
    <r>
      <rPr>
        <sz val="8"/>
        <color rgb="FF000000"/>
        <rFont val="Montserrat"/>
      </rPr>
      <t>    Воронежская область</t>
    </r>
  </si>
  <si>
    <r>
      <rPr>
        <sz val="8"/>
        <color rgb="FF000000"/>
        <rFont val="Montserrat"/>
      </rPr>
      <t>    Ивановская область</t>
    </r>
  </si>
  <si>
    <r>
      <rPr>
        <sz val="8"/>
        <color rgb="FF000000"/>
        <rFont val="Montserrat"/>
      </rPr>
      <t>    Калужская область</t>
    </r>
  </si>
  <si>
    <r>
      <rPr>
        <sz val="8"/>
        <color rgb="FF000000"/>
        <rFont val="Montserrat"/>
      </rPr>
      <t>    Костромская область</t>
    </r>
  </si>
  <si>
    <r>
      <rPr>
        <sz val="8"/>
        <color rgb="FF000000"/>
        <rFont val="Montserrat"/>
      </rPr>
      <t>    Курская область</t>
    </r>
  </si>
  <si>
    <r>
      <rPr>
        <sz val="8"/>
        <color rgb="FF000000"/>
        <rFont val="Montserrat"/>
      </rPr>
      <t>    Липецкая область</t>
    </r>
  </si>
  <si>
    <r>
      <rPr>
        <sz val="8"/>
        <color rgb="FF000000"/>
        <rFont val="Montserrat"/>
      </rPr>
      <t>    Москва</t>
    </r>
  </si>
  <si>
    <r>
      <rPr>
        <sz val="8"/>
        <color rgb="FF000000"/>
        <rFont val="Montserrat"/>
      </rPr>
      <t>    Московская область</t>
    </r>
  </si>
  <si>
    <r>
      <rPr>
        <sz val="8"/>
        <color rgb="FF000000"/>
        <rFont val="Montserrat"/>
      </rPr>
      <t>    Орловская область</t>
    </r>
  </si>
  <si>
    <r>
      <rPr>
        <sz val="8"/>
        <color rgb="FF000000"/>
        <rFont val="Montserrat"/>
      </rPr>
      <t>    Рязанская область</t>
    </r>
  </si>
  <si>
    <r>
      <rPr>
        <sz val="8"/>
        <color rgb="FF000000"/>
        <rFont val="Montserrat"/>
      </rPr>
      <t>    Смоленская область</t>
    </r>
  </si>
  <si>
    <r>
      <rPr>
        <sz val="8"/>
        <color rgb="FF000000"/>
        <rFont val="Montserrat"/>
      </rPr>
      <t>    Тамбовская область</t>
    </r>
  </si>
  <si>
    <r>
      <rPr>
        <sz val="8"/>
        <color rgb="FF000000"/>
        <rFont val="Montserrat"/>
      </rPr>
      <t>    Тверская область</t>
    </r>
  </si>
  <si>
    <r>
      <rPr>
        <sz val="8"/>
        <color rgb="FF000000"/>
        <rFont val="Montserrat"/>
      </rPr>
      <t>    Тульская область</t>
    </r>
  </si>
  <si>
    <r>
      <rPr>
        <sz val="8"/>
        <color rgb="FF000000"/>
        <rFont val="Montserrat"/>
      </rPr>
      <t>    Ярославская область</t>
    </r>
  </si>
  <si>
    <r>
      <rPr>
        <b/>
        <sz val="8"/>
        <color rgb="FF000000"/>
        <rFont val="Montserrat"/>
      </rPr>
      <t>  Северо-Западный федеральный округ</t>
    </r>
  </si>
  <si>
    <r>
      <rPr>
        <sz val="8"/>
        <color rgb="FF000000"/>
        <rFont val="Montserrat"/>
      </rPr>
      <t>    Архангельская область</t>
    </r>
  </si>
  <si>
    <r>
      <rPr>
        <sz val="8"/>
        <color rgb="FF000000"/>
        <rFont val="Montserrat"/>
      </rPr>
      <t>    Вологодская область</t>
    </r>
  </si>
  <si>
    <r>
      <rPr>
        <sz val="8"/>
        <color rgb="FF000000"/>
        <rFont val="Montserrat"/>
      </rPr>
      <t>    Калининградская область</t>
    </r>
  </si>
  <si>
    <r>
      <rPr>
        <sz val="8"/>
        <color rgb="FF000000"/>
        <rFont val="Montserrat"/>
      </rPr>
      <t>    Ленинградская область</t>
    </r>
  </si>
  <si>
    <r>
      <rPr>
        <sz val="8"/>
        <color rgb="FF000000"/>
        <rFont val="Montserrat"/>
      </rPr>
      <t>    Мурманская область</t>
    </r>
  </si>
  <si>
    <r>
      <rPr>
        <sz val="8"/>
        <color rgb="FF000000"/>
        <rFont val="Montserrat"/>
      </rPr>
      <t>    Ненецкий автономный округ</t>
    </r>
  </si>
  <si>
    <r>
      <rPr>
        <sz val="8"/>
        <color rgb="FF000000"/>
        <rFont val="Montserrat"/>
      </rPr>
      <t>    Новгородская область</t>
    </r>
  </si>
  <si>
    <r>
      <rPr>
        <sz val="8"/>
        <color rgb="FF000000"/>
        <rFont val="Montserrat"/>
      </rPr>
      <t>    Псковская область</t>
    </r>
  </si>
  <si>
    <r>
      <rPr>
        <sz val="8"/>
        <color rgb="FF000000"/>
        <rFont val="Montserrat"/>
      </rPr>
      <t>    Республика Карелия</t>
    </r>
  </si>
  <si>
    <r>
      <rPr>
        <sz val="8"/>
        <color rgb="FF000000"/>
        <rFont val="Montserrat"/>
      </rPr>
      <t>    Республика Коми</t>
    </r>
  </si>
  <si>
    <r>
      <rPr>
        <sz val="8"/>
        <color rgb="FF000000"/>
        <rFont val="Montserrat"/>
      </rPr>
      <t>    Санкт-Петербург</t>
    </r>
  </si>
  <si>
    <r>
      <rPr>
        <b/>
        <sz val="8"/>
        <color rgb="FF000000"/>
        <rFont val="Montserrat"/>
      </rPr>
      <t>  Южный федеральный округ</t>
    </r>
  </si>
  <si>
    <r>
      <rPr>
        <sz val="8"/>
        <color rgb="FF000000"/>
        <rFont val="Montserrat"/>
      </rPr>
      <t>    Астраханская область</t>
    </r>
  </si>
  <si>
    <r>
      <rPr>
        <sz val="8"/>
        <color rgb="FF000000"/>
        <rFont val="Montserrat"/>
      </rPr>
      <t>    Волгоградская область</t>
    </r>
  </si>
  <si>
    <r>
      <rPr>
        <sz val="8"/>
        <color rgb="FF000000"/>
        <rFont val="Montserrat"/>
      </rPr>
      <t>    Краснодарский край</t>
    </r>
  </si>
  <si>
    <r>
      <rPr>
        <sz val="8"/>
        <color rgb="FF000000"/>
        <rFont val="Montserrat"/>
      </rPr>
      <t>    Республика Адыгея</t>
    </r>
  </si>
  <si>
    <r>
      <rPr>
        <sz val="8"/>
        <color rgb="FF000000"/>
        <rFont val="Montserrat"/>
      </rPr>
      <t>    Республика Калмыкия</t>
    </r>
  </si>
  <si>
    <r>
      <rPr>
        <sz val="8"/>
        <color rgb="FF000000"/>
        <rFont val="Montserrat"/>
      </rPr>
      <t>    Республика Крым</t>
    </r>
  </si>
  <si>
    <r>
      <rPr>
        <sz val="8"/>
        <color rgb="FF000000"/>
        <rFont val="Montserrat"/>
      </rPr>
      <t>    Ростовская область</t>
    </r>
  </si>
  <si>
    <r>
      <rPr>
        <sz val="8"/>
        <color rgb="FF000000"/>
        <rFont val="Montserrat"/>
      </rPr>
      <t>    Севастополь</t>
    </r>
  </si>
  <si>
    <r>
      <rPr>
        <b/>
        <sz val="8"/>
        <color rgb="FF000000"/>
        <rFont val="Montserrat"/>
      </rPr>
      <t>  Приволжский федеральный округ</t>
    </r>
  </si>
  <si>
    <r>
      <rPr>
        <sz val="8"/>
        <color rgb="FF000000"/>
        <rFont val="Montserrat"/>
      </rPr>
      <t>    Кировская область</t>
    </r>
  </si>
  <si>
    <r>
      <rPr>
        <sz val="8"/>
        <color rgb="FF000000"/>
        <rFont val="Montserrat"/>
      </rPr>
      <t>    Нижегородская область</t>
    </r>
  </si>
  <si>
    <r>
      <rPr>
        <sz val="8"/>
        <color rgb="FF000000"/>
        <rFont val="Montserrat"/>
      </rPr>
      <t>    Оренбургская область</t>
    </r>
  </si>
  <si>
    <r>
      <rPr>
        <sz val="8"/>
        <color rgb="FF000000"/>
        <rFont val="Montserrat"/>
      </rPr>
      <t>    Пензенская область</t>
    </r>
  </si>
  <si>
    <r>
      <rPr>
        <sz val="8"/>
        <color rgb="FF000000"/>
        <rFont val="Montserrat"/>
      </rPr>
      <t>    Пермский край</t>
    </r>
  </si>
  <si>
    <r>
      <rPr>
        <sz val="8"/>
        <color rgb="FF000000"/>
        <rFont val="Montserrat"/>
      </rPr>
      <t>    Республика Башкортостан</t>
    </r>
  </si>
  <si>
    <r>
      <rPr>
        <sz val="8"/>
        <color rgb="FF000000"/>
        <rFont val="Montserrat"/>
      </rPr>
      <t>    Республика Марий Эл</t>
    </r>
  </si>
  <si>
    <r>
      <rPr>
        <sz val="8"/>
        <color rgb="FF000000"/>
        <rFont val="Montserrat"/>
      </rPr>
      <t>    Республика Мордовия</t>
    </r>
  </si>
  <si>
    <r>
      <rPr>
        <sz val="8"/>
        <color rgb="FF000000"/>
        <rFont val="Montserrat"/>
      </rPr>
      <t>    Республика Татарстан</t>
    </r>
  </si>
  <si>
    <r>
      <rPr>
        <sz val="8"/>
        <color rgb="FF000000"/>
        <rFont val="Montserrat"/>
      </rPr>
      <t>    Самарская область</t>
    </r>
  </si>
  <si>
    <r>
      <rPr>
        <sz val="8"/>
        <color rgb="FF000000"/>
        <rFont val="Montserrat"/>
      </rPr>
      <t>    Саратовская область</t>
    </r>
  </si>
  <si>
    <r>
      <rPr>
        <sz val="8"/>
        <color rgb="FF000000"/>
        <rFont val="Montserrat"/>
      </rPr>
      <t>    Удмуртская Республика</t>
    </r>
  </si>
  <si>
    <r>
      <rPr>
        <sz val="8"/>
        <color rgb="FF000000"/>
        <rFont val="Montserrat"/>
      </rPr>
      <t>    Ульяновская область</t>
    </r>
  </si>
  <si>
    <r>
      <rPr>
        <sz val="8"/>
        <color rgb="FF000000"/>
        <rFont val="Montserrat"/>
      </rPr>
      <t>    Чувашская Республика — Чувашия</t>
    </r>
  </si>
  <si>
    <r>
      <rPr>
        <b/>
        <sz val="8"/>
        <color rgb="FF000000"/>
        <rFont val="Montserrat"/>
      </rPr>
      <t>  Уральский федеральный округ</t>
    </r>
  </si>
  <si>
    <r>
      <rPr>
        <sz val="8"/>
        <color rgb="FF000000"/>
        <rFont val="Montserrat"/>
      </rPr>
      <t>    Курганская область</t>
    </r>
  </si>
  <si>
    <r>
      <rPr>
        <sz val="8"/>
        <color rgb="FF000000"/>
        <rFont val="Montserrat"/>
      </rPr>
      <t>    Свердловская область</t>
    </r>
  </si>
  <si>
    <r>
      <rPr>
        <sz val="8"/>
        <color rgb="FF000000"/>
        <rFont val="Montserrat"/>
      </rPr>
      <t>    Тюменская область</t>
    </r>
  </si>
  <si>
    <r>
      <rPr>
        <sz val="8"/>
        <color rgb="FF000000"/>
        <rFont val="Montserrat"/>
      </rPr>
      <t>    Ханты-Мансийский автономный округ — Югра</t>
    </r>
  </si>
  <si>
    <r>
      <rPr>
        <sz val="8"/>
        <color rgb="FF000000"/>
        <rFont val="Montserrat"/>
      </rPr>
      <t>    Челябинская область</t>
    </r>
  </si>
  <si>
    <r>
      <rPr>
        <sz val="8"/>
        <color rgb="FF000000"/>
        <rFont val="Montserrat"/>
      </rPr>
      <t>    Ямало-Ненецкий автономный округ</t>
    </r>
  </si>
  <si>
    <r>
      <rPr>
        <b/>
        <sz val="8"/>
        <color rgb="FF000000"/>
        <rFont val="Montserrat"/>
      </rPr>
      <t>  Сибирский федеральный округ</t>
    </r>
  </si>
  <si>
    <r>
      <rPr>
        <sz val="8"/>
        <color rgb="FF000000"/>
        <rFont val="Montserrat"/>
      </rPr>
      <t>    Алтайский край</t>
    </r>
  </si>
  <si>
    <r>
      <rPr>
        <sz val="8"/>
        <color rgb="FF000000"/>
        <rFont val="Montserrat"/>
      </rPr>
      <t>    Иркутская область</t>
    </r>
  </si>
  <si>
    <r>
      <rPr>
        <sz val="8"/>
        <color rgb="FF000000"/>
        <rFont val="Montserrat"/>
      </rPr>
      <t>    Кемеровская область</t>
    </r>
  </si>
  <si>
    <r>
      <rPr>
        <sz val="8"/>
        <color rgb="FF000000"/>
        <rFont val="Montserrat"/>
      </rPr>
      <t>    Красноярский край</t>
    </r>
  </si>
  <si>
    <r>
      <rPr>
        <sz val="8"/>
        <color rgb="FF000000"/>
        <rFont val="Montserrat"/>
      </rPr>
      <t>    Новосибирская область</t>
    </r>
  </si>
  <si>
    <r>
      <rPr>
        <sz val="8"/>
        <color rgb="FF000000"/>
        <rFont val="Montserrat"/>
      </rPr>
      <t>    Омская область</t>
    </r>
  </si>
  <si>
    <r>
      <rPr>
        <sz val="8"/>
        <color rgb="FF000000"/>
        <rFont val="Montserrat"/>
      </rPr>
      <t>    Республика Алтай</t>
    </r>
  </si>
  <si>
    <r>
      <rPr>
        <sz val="8"/>
        <color rgb="FF000000"/>
        <rFont val="Montserrat"/>
      </rPr>
      <t>    Республика Тыва</t>
    </r>
  </si>
  <si>
    <r>
      <rPr>
        <sz val="8"/>
        <color rgb="FF000000"/>
        <rFont val="Montserrat"/>
      </rPr>
      <t>    Республика Хакасия</t>
    </r>
  </si>
  <si>
    <r>
      <rPr>
        <sz val="8"/>
        <color rgb="FF000000"/>
        <rFont val="Montserrat"/>
      </rPr>
      <t>    Томская область</t>
    </r>
  </si>
  <si>
    <r>
      <rPr>
        <b/>
        <sz val="8"/>
        <color rgb="FF000000"/>
        <rFont val="Montserrat"/>
      </rPr>
      <t>  Дальневосточный федеральный округ</t>
    </r>
  </si>
  <si>
    <r>
      <rPr>
        <sz val="8"/>
        <color rgb="FF000000"/>
        <rFont val="Montserrat"/>
      </rPr>
      <t>    Амурская область</t>
    </r>
  </si>
  <si>
    <r>
      <rPr>
        <sz val="8"/>
        <color rgb="FF000000"/>
        <rFont val="Montserrat"/>
      </rPr>
      <t>    Еврейская автономная область</t>
    </r>
  </si>
  <si>
    <r>
      <rPr>
        <sz val="8"/>
        <color rgb="FF000000"/>
        <rFont val="Montserrat"/>
      </rPr>
      <t>    Забайкальский край</t>
    </r>
  </si>
  <si>
    <r>
      <rPr>
        <sz val="8"/>
        <color rgb="FF000000"/>
        <rFont val="Montserrat"/>
      </rPr>
      <t>    Камчатский край</t>
    </r>
  </si>
  <si>
    <r>
      <rPr>
        <sz val="8"/>
        <color rgb="FF000000"/>
        <rFont val="Montserrat"/>
      </rPr>
      <t>    Магаданская область</t>
    </r>
  </si>
  <si>
    <r>
      <rPr>
        <sz val="8"/>
        <color rgb="FF000000"/>
        <rFont val="Montserrat"/>
      </rPr>
      <t>    Приморский край</t>
    </r>
  </si>
  <si>
    <r>
      <rPr>
        <sz val="8"/>
        <color rgb="FF000000"/>
        <rFont val="Montserrat"/>
      </rPr>
      <t>    Республика Бурятия</t>
    </r>
  </si>
  <si>
    <r>
      <rPr>
        <sz val="8"/>
        <color rgb="FF000000"/>
        <rFont val="Montserrat"/>
      </rPr>
      <t>    Республика Саха (Якутия)</t>
    </r>
  </si>
  <si>
    <r>
      <rPr>
        <sz val="8"/>
        <color rgb="FF000000"/>
        <rFont val="Montserrat"/>
      </rPr>
      <t>    Сахалинская область</t>
    </r>
  </si>
  <si>
    <r>
      <rPr>
        <sz val="8"/>
        <color rgb="FF000000"/>
        <rFont val="Montserrat"/>
      </rPr>
      <t>    Хабаровский край</t>
    </r>
  </si>
  <si>
    <t>    Чукотский автономный округ</t>
  </si>
  <si>
    <r>
      <rPr>
        <b/>
        <sz val="8"/>
        <color rgb="FF000000"/>
        <rFont val="Montserrat"/>
      </rPr>
      <t>  Северо-Кавказский федеральный округ</t>
    </r>
  </si>
  <si>
    <r>
      <rPr>
        <sz val="8"/>
        <color rgb="FF000000"/>
        <rFont val="Montserrat"/>
      </rPr>
      <t>    Кабардино-Балкарская Республика</t>
    </r>
  </si>
  <si>
    <r>
      <rPr>
        <sz val="8"/>
        <color rgb="FF000000"/>
        <rFont val="Montserrat"/>
      </rPr>
      <t>    Карачаево-Черкесская Республика</t>
    </r>
  </si>
  <si>
    <r>
      <rPr>
        <sz val="8"/>
        <color rgb="FF000000"/>
        <rFont val="Montserrat"/>
      </rPr>
      <t>    Республика Дагестан</t>
    </r>
  </si>
  <si>
    <r>
      <rPr>
        <sz val="8"/>
        <color rgb="FF000000"/>
        <rFont val="Montserrat"/>
      </rPr>
      <t>    Республика Ингушетия</t>
    </r>
  </si>
  <si>
    <r>
      <rPr>
        <sz val="8"/>
        <color rgb="FF000000"/>
        <rFont val="Montserrat"/>
      </rPr>
      <t>    Республика Северная Осетия — Алания</t>
    </r>
  </si>
  <si>
    <r>
      <rPr>
        <sz val="8"/>
        <color rgb="FF000000"/>
        <rFont val="Montserrat"/>
      </rPr>
      <t>    Ставропольский край</t>
    </r>
  </si>
  <si>
    <r>
      <rPr>
        <sz val="8"/>
        <color rgb="FF000000"/>
        <rFont val="Montserrat"/>
      </rPr>
      <t>    Чеченская Республика</t>
    </r>
  </si>
  <si>
    <t>Республиках Казахстан</t>
  </si>
  <si>
    <t>Байконур</t>
  </si>
  <si>
    <t>Новые регионы</t>
  </si>
  <si>
    <t>ДНР</t>
  </si>
  <si>
    <t>ЛНР</t>
  </si>
  <si>
    <t>Херсонская область</t>
  </si>
  <si>
    <t>Запорожская область</t>
  </si>
  <si>
    <t>Назрановский район Республики Ингушетия</t>
  </si>
  <si>
    <t>обучающиеся начального общего образования</t>
  </si>
  <si>
    <t>обучающиеся основного и среднего общего образования</t>
  </si>
  <si>
    <t>обучающиеся начального, основного и среднего общего образования</t>
  </si>
  <si>
    <t>Численность ранее не учтенных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</si>
  <si>
    <t>Нарастающий итог:</t>
  </si>
  <si>
    <t>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</t>
  </si>
  <si>
    <t>Зам. начальника  Управления образования по Назрановскому району</t>
  </si>
  <si>
    <t>Евлоева   М.А.</t>
  </si>
  <si>
    <t>за май  2023 г.</t>
  </si>
  <si>
    <t>за  май  2023 г.</t>
  </si>
  <si>
    <t>Евлоева М.А.</t>
  </si>
  <si>
    <t>Заместитель начальника ГКУ "Управление образования по Назрановскому району"</t>
  </si>
  <si>
    <r>
      <t xml:space="preserve">Численность </t>
    </r>
    <r>
      <rPr>
        <b/>
        <sz val="16"/>
        <color theme="1"/>
        <rFont val="Open Sans"/>
      </rPr>
      <t>ранее не учтенных</t>
    </r>
    <r>
      <rPr>
        <sz val="16"/>
        <color theme="1"/>
        <rFont val="Open Sans"/>
      </rPr>
      <t xml:space="preserve">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  </r>
  </si>
  <si>
    <r>
      <rPr>
        <b/>
        <sz val="16"/>
        <color theme="1"/>
        <rFont val="&quot;Open Sans&quot;"/>
      </rPr>
      <t xml:space="preserve">Показатель: </t>
    </r>
    <r>
      <rPr>
        <sz val="16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</si>
  <si>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16"/>
        <color theme="1"/>
        <rFont val="Open Sans"/>
      </rPr>
      <t>Результат:</t>
    </r>
    <r>
      <rPr>
        <sz val="16"/>
        <color theme="1"/>
        <rFont val="Open Sans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 / млн.чел</t>
    </r>
  </si>
  <si>
    <t>Зам.директора по ВР</t>
  </si>
  <si>
    <t>Хамхоева Ф.Б.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</si>
</sst>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0.0000"/>
    <numFmt numFmtId="166" formatCode="#,##0.0000"/>
  </numFmts>
  <fonts count="23">
    <font>
      <sz val="10"/>
      <color rgb="FF000000"/>
      <name val="Arial"/>
      <scheme val="minor"/>
    </font>
    <font>
      <sz val="10"/>
      <color theme="1"/>
      <name val="Open Sans"/>
    </font>
    <font>
      <b/>
      <sz val="10"/>
      <color theme="1"/>
      <name val="Open Sans"/>
    </font>
    <font>
      <sz val="10"/>
      <name val="Arial"/>
    </font>
    <font>
      <sz val="10"/>
      <color theme="1"/>
      <name val="Arial"/>
      <scheme val="minor"/>
    </font>
    <font>
      <sz val="10"/>
      <color rgb="FF000000"/>
      <name val="Open Sans"/>
    </font>
    <font>
      <sz val="10"/>
      <color theme="1"/>
      <name val="&quot;Open Sans&quot;"/>
    </font>
    <font>
      <sz val="10"/>
      <color theme="1"/>
      <name val="&quot;Open Sans&quot;"/>
    </font>
    <font>
      <sz val="8"/>
      <color theme="1"/>
      <name val="Arial"/>
    </font>
    <font>
      <b/>
      <sz val="8"/>
      <color theme="1"/>
      <name val="Montserrat"/>
    </font>
    <font>
      <sz val="8"/>
      <color theme="1"/>
      <name val="Montserrat"/>
    </font>
    <font>
      <sz val="10"/>
      <color theme="1"/>
      <name val="&quot;Open Sans&quot;, Arial"/>
    </font>
    <font>
      <b/>
      <sz val="10"/>
      <color theme="1"/>
      <name val="&quot;Open Sans&quot;"/>
    </font>
    <font>
      <b/>
      <sz val="10"/>
      <color theme="1"/>
      <name val="&quot;Open Sans&quot;, Arial"/>
    </font>
    <font>
      <b/>
      <sz val="8"/>
      <color rgb="FF000000"/>
      <name val="Montserrat"/>
    </font>
    <font>
      <sz val="8"/>
      <color rgb="FF000000"/>
      <name val="Montserrat"/>
    </font>
    <font>
      <sz val="16"/>
      <color theme="1"/>
      <name val="Open Sans"/>
    </font>
    <font>
      <sz val="16"/>
      <name val="Arial"/>
      <family val="2"/>
      <charset val="204"/>
    </font>
    <font>
      <sz val="16"/>
      <color rgb="FF000000"/>
      <name val="Open Sans"/>
    </font>
    <font>
      <sz val="16"/>
      <color theme="1"/>
      <name val="&quot;Open Sans&quot;"/>
    </font>
    <font>
      <b/>
      <sz val="16"/>
      <color theme="1"/>
      <name val="Open Sans"/>
    </font>
    <font>
      <sz val="16"/>
      <color rgb="FF000000"/>
      <name val="Arial"/>
      <family val="2"/>
      <charset val="204"/>
      <scheme val="minor"/>
    </font>
    <font>
      <b/>
      <sz val="16"/>
      <color theme="1"/>
      <name val="&quot;Open Sans&quot;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5EB"/>
        <bgColor rgb="FFFFF5EB"/>
      </patternFill>
    </fill>
    <fill>
      <patternFill patternType="solid">
        <fgColor rgb="FFF0FFF0"/>
        <bgColor rgb="FFF0FFF0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A4C2F4"/>
      </left>
      <right/>
      <top/>
      <bottom style="thin">
        <color rgb="FFA4C2F4"/>
      </bottom>
      <diagonal/>
    </border>
    <border>
      <left/>
      <right/>
      <top/>
      <bottom style="thin">
        <color rgb="FFA4C2F4"/>
      </bottom>
      <diagonal/>
    </border>
    <border>
      <left/>
      <right style="thin">
        <color rgb="FFA4C2F4"/>
      </right>
      <top/>
      <bottom style="thin">
        <color rgb="FFA4C2F4"/>
      </bottom>
      <diagonal/>
    </border>
    <border>
      <left style="thin">
        <color rgb="FFA4C2F4"/>
      </left>
      <right/>
      <top/>
      <bottom/>
      <diagonal/>
    </border>
    <border>
      <left/>
      <right style="thin">
        <color rgb="FFA4C2F4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A4C2F4"/>
      </left>
      <right style="thin">
        <color rgb="FFA4C2F4"/>
      </right>
      <top style="thin">
        <color rgb="FFA4C2F4"/>
      </top>
      <bottom/>
      <diagonal/>
    </border>
    <border>
      <left style="thin">
        <color rgb="FFA4C2F4"/>
      </left>
      <right style="thin">
        <color rgb="FFA4C2F4"/>
      </right>
      <top/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 style="thin">
        <color rgb="FFA4C2F4"/>
      </bottom>
      <diagonal/>
    </border>
    <border>
      <left style="thin">
        <color rgb="FFFFFFFF"/>
      </left>
      <right style="thin">
        <color rgb="FFFFFFFF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/>
      <top style="thin">
        <color rgb="FFA4C2F4"/>
      </top>
      <bottom/>
      <diagonal/>
    </border>
    <border>
      <left/>
      <right/>
      <top style="thin">
        <color rgb="FFA4C2F4"/>
      </top>
      <bottom/>
      <diagonal/>
    </border>
    <border>
      <left/>
      <right style="thin">
        <color rgb="FFA4C2F4"/>
      </right>
      <top style="thin">
        <color rgb="FFA4C2F4"/>
      </top>
      <bottom/>
      <diagonal/>
    </border>
    <border>
      <left style="thin">
        <color rgb="FF9FC5E8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wrapText="1"/>
    </xf>
    <xf numFmtId="164" fontId="1" fillId="0" borderId="24" xfId="0" applyNumberFormat="1" applyFont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vertical="center" wrapText="1"/>
    </xf>
    <xf numFmtId="10" fontId="6" fillId="0" borderId="12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0" fontId="6" fillId="0" borderId="2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9" fillId="3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0" borderId="0" xfId="0" applyFont="1" applyAlignment="1">
      <alignment vertical="top" wrapText="1"/>
    </xf>
    <xf numFmtId="3" fontId="9" fillId="0" borderId="0" xfId="0" applyNumberFormat="1" applyFont="1" applyAlignment="1">
      <alignment horizontal="right"/>
    </xf>
    <xf numFmtId="3" fontId="9" fillId="6" borderId="0" xfId="0" applyNumberFormat="1" applyFont="1" applyFill="1" applyAlignment="1">
      <alignment horizontal="right"/>
    </xf>
    <xf numFmtId="3" fontId="9" fillId="7" borderId="0" xfId="0" applyNumberFormat="1" applyFont="1" applyFill="1" applyAlignment="1">
      <alignment horizontal="right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horizontal="right"/>
    </xf>
    <xf numFmtId="3" fontId="10" fillId="6" borderId="0" xfId="0" applyNumberFormat="1" applyFont="1" applyFill="1" applyAlignment="1">
      <alignment horizontal="right"/>
    </xf>
    <xf numFmtId="3" fontId="10" fillId="7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Font="1" applyAlignment="1"/>
    <xf numFmtId="164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/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164" fontId="16" fillId="0" borderId="11" xfId="0" applyNumberFormat="1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10" fontId="19" fillId="0" borderId="12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0" fontId="7" fillId="0" borderId="18" xfId="0" applyFont="1" applyBorder="1" applyAlignment="1">
      <alignment wrapText="1"/>
    </xf>
    <xf numFmtId="0" fontId="0" fillId="0" borderId="0" xfId="0" applyFont="1" applyAlignment="1"/>
    <xf numFmtId="0" fontId="3" fillId="0" borderId="19" xfId="0" applyFont="1" applyBorder="1"/>
    <xf numFmtId="0" fontId="3" fillId="0" borderId="15" xfId="0" applyFont="1" applyBorder="1"/>
    <xf numFmtId="0" fontId="1" fillId="0" borderId="25" xfId="0" applyFont="1" applyBorder="1" applyAlignment="1">
      <alignment vertical="center" wrapText="1"/>
    </xf>
    <xf numFmtId="0" fontId="3" fillId="0" borderId="26" xfId="0" applyFont="1" applyBorder="1"/>
    <xf numFmtId="0" fontId="3" fillId="0" borderId="27" xfId="0" applyFont="1" applyBorder="1"/>
    <xf numFmtId="0" fontId="6" fillId="0" borderId="9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6" fillId="0" borderId="18" xfId="0" applyFont="1" applyBorder="1" applyAlignment="1">
      <alignment wrapText="1"/>
    </xf>
    <xf numFmtId="0" fontId="5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/>
    <xf numFmtId="0" fontId="17" fillId="0" borderId="4" xfId="0" applyFont="1" applyBorder="1"/>
    <xf numFmtId="0" fontId="18" fillId="2" borderId="29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7" fillId="0" borderId="10" xfId="0" applyFont="1" applyBorder="1"/>
    <xf numFmtId="0" fontId="17" fillId="0" borderId="11" xfId="0" applyFont="1" applyBorder="1"/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7" fillId="0" borderId="26" xfId="0" applyFont="1" applyBorder="1"/>
    <xf numFmtId="0" fontId="17" fillId="0" borderId="27" xfId="0" applyFont="1" applyBorder="1"/>
    <xf numFmtId="0" fontId="17" fillId="0" borderId="15" xfId="0" applyFont="1" applyBorder="1"/>
    <xf numFmtId="0" fontId="17" fillId="0" borderId="16" xfId="0" applyFont="1" applyBorder="1"/>
    <xf numFmtId="0" fontId="17" fillId="0" borderId="17" xfId="0" applyFont="1" applyBorder="1"/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9" fillId="0" borderId="9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/>
    <xf numFmtId="0" fontId="20" fillId="0" borderId="6" xfId="0" applyFont="1" applyBorder="1" applyAlignment="1">
      <alignment horizontal="left" vertical="center" wrapText="1"/>
    </xf>
    <xf numFmtId="0" fontId="17" fillId="0" borderId="7" xfId="0" applyFont="1" applyBorder="1"/>
    <xf numFmtId="0" fontId="17" fillId="0" borderId="8" xfId="0" applyFont="1" applyBorder="1"/>
    <xf numFmtId="0" fontId="19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28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76;&#1080;&#1085;&#1072;/Desktop/&#1059;&#1050;&#1056;_&#1064;&#1055;_23_&#1054;&#1090;&#1095;&#1077;&#1090;_06.%20&#1072;&#1087;&#1088;&#1077;&#1083;&#1100;&#1053;&#1072;&#1079;&#1088;&#1072;&#1085;&#1086;&#1074;&#1089;&#1082;&#1080;&#1081;%20&#1088;&#1072;&#1081;&#1086;&#1085;%20&#1056;&#1077;&#1089;&#1087;&#1091;&#1073;&#1083;&#1080;&#1082;&#1072;%20&#1048;&#1085;&#1075;&#1091;&#1096;&#1077;&#1090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22"/>
      <sheetName val="I кв."/>
      <sheetName val="04.22"/>
      <sheetName val="05.22"/>
      <sheetName val="II кв."/>
      <sheetName val="09.22"/>
      <sheetName val="III кв."/>
      <sheetName val="10.22"/>
      <sheetName val="11.22"/>
      <sheetName val="12.22"/>
      <sheetName val="IV кв."/>
      <sheetName val="Итог"/>
      <sheetName val="Контингент - 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3">
          <cell r="E23">
            <v>0.39086503291880026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5">
          <cell r="D95">
            <v>38940</v>
          </cell>
          <cell r="E95">
            <v>4804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workbookViewId="0">
      <selection activeCell="A31" sqref="A31:B31"/>
    </sheetView>
  </sheetViews>
  <sheetFormatPr defaultColWidth="12.5703125" defaultRowHeight="15.75" customHeight="1"/>
  <cols>
    <col min="1" max="5" width="17.85546875" customWidth="1"/>
  </cols>
  <sheetData>
    <row r="1" spans="1:5" ht="40.5" customHeight="1">
      <c r="A1" s="1"/>
      <c r="B1" s="75" t="s">
        <v>23</v>
      </c>
      <c r="C1" s="76"/>
      <c r="D1" s="77"/>
      <c r="E1" s="1"/>
    </row>
    <row r="2" spans="1:5" ht="15.75" customHeight="1">
      <c r="A2" s="1"/>
      <c r="B2" s="75" t="s">
        <v>168</v>
      </c>
      <c r="C2" s="76"/>
      <c r="D2" s="77"/>
      <c r="E2" s="15"/>
    </row>
    <row r="3" spans="1:5" ht="15.75" customHeight="1">
      <c r="A3" s="1"/>
      <c r="B3" s="75" t="s">
        <v>178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 customHeight="1">
      <c r="A5" s="78" t="s">
        <v>1</v>
      </c>
      <c r="B5" s="76"/>
      <c r="C5" s="76"/>
      <c r="D5" s="76"/>
      <c r="E5" s="77"/>
    </row>
    <row r="6" spans="1:5" ht="12.75" customHeight="1">
      <c r="A6" s="79" t="s">
        <v>2</v>
      </c>
      <c r="B6" s="80"/>
      <c r="C6" s="80"/>
      <c r="D6" s="81"/>
      <c r="E6" s="1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8"/>
    </row>
    <row r="8" spans="1:5" ht="12.75">
      <c r="A8" s="10">
        <v>302</v>
      </c>
      <c r="B8" s="10">
        <v>714</v>
      </c>
      <c r="C8" s="10">
        <v>762</v>
      </c>
      <c r="D8" s="10">
        <v>804</v>
      </c>
      <c r="E8" s="8"/>
    </row>
    <row r="9" spans="1:5" ht="6" customHeight="1">
      <c r="A9" s="6"/>
      <c r="B9" s="6"/>
      <c r="C9" s="6"/>
      <c r="D9" s="6"/>
      <c r="E9" s="7"/>
    </row>
    <row r="10" spans="1:5" ht="12.75" customHeight="1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10">
        <v>682</v>
      </c>
      <c r="B12" s="10">
        <v>612</v>
      </c>
      <c r="C12" s="10">
        <v>814</v>
      </c>
      <c r="D12" s="10">
        <v>906</v>
      </c>
      <c r="E12" s="10">
        <v>1807</v>
      </c>
    </row>
    <row r="13" spans="1:5" ht="6" customHeight="1">
      <c r="A13" s="6"/>
      <c r="B13" s="6"/>
      <c r="C13" s="6"/>
      <c r="D13" s="6"/>
      <c r="E13" s="6"/>
    </row>
    <row r="14" spans="1:5" ht="12.75" customHeight="1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10">
        <v>620</v>
      </c>
      <c r="B16" s="10">
        <v>407</v>
      </c>
      <c r="C16" s="10"/>
      <c r="D16" s="8"/>
      <c r="E16" s="1"/>
    </row>
    <row r="17" spans="1:5" ht="5.25" customHeight="1">
      <c r="A17" s="6"/>
      <c r="B17" s="6"/>
      <c r="C17" s="6"/>
      <c r="D17" s="6"/>
      <c r="E17" s="6"/>
    </row>
    <row r="18" spans="1:5" ht="12.75" customHeight="1">
      <c r="A18" s="85" t="s">
        <v>17</v>
      </c>
      <c r="B18" s="80"/>
      <c r="C18" s="80"/>
      <c r="D18" s="80"/>
      <c r="E18" s="81"/>
    </row>
    <row r="19" spans="1:5" ht="12.75" customHeight="1">
      <c r="A19" s="84" t="s">
        <v>169</v>
      </c>
      <c r="B19" s="80"/>
      <c r="C19" s="80"/>
      <c r="D19" s="81"/>
      <c r="E19" s="10">
        <f>SUM(A8:D8)</f>
        <v>2582</v>
      </c>
    </row>
    <row r="20" spans="1:5" ht="12.75" customHeight="1">
      <c r="A20" s="84" t="s">
        <v>170</v>
      </c>
      <c r="B20" s="80"/>
      <c r="C20" s="80"/>
      <c r="D20" s="81"/>
      <c r="E20" s="10">
        <f>SUM(A12:E12,A16:C16)</f>
        <v>5848</v>
      </c>
    </row>
    <row r="21" spans="1:5" ht="12.75" customHeight="1">
      <c r="A21" s="84" t="s">
        <v>171</v>
      </c>
      <c r="B21" s="80"/>
      <c r="C21" s="80"/>
      <c r="D21" s="81"/>
      <c r="E21" s="10">
        <f>E19+E20</f>
        <v>8430</v>
      </c>
    </row>
    <row r="22" spans="1:5" ht="6" customHeight="1">
      <c r="A22" s="9"/>
      <c r="B22" s="9"/>
      <c r="C22" s="9"/>
      <c r="D22" s="6"/>
      <c r="E22" s="6"/>
    </row>
    <row r="23" spans="1:5" ht="12.75" customHeight="1">
      <c r="A23" s="84" t="s">
        <v>172</v>
      </c>
      <c r="B23" s="80"/>
      <c r="C23" s="80"/>
      <c r="D23" s="81"/>
      <c r="E23" s="10">
        <v>2</v>
      </c>
    </row>
    <row r="24" spans="1:5" ht="6" customHeight="1">
      <c r="A24" s="17"/>
      <c r="B24" s="18"/>
      <c r="C24" s="19"/>
      <c r="D24" s="19"/>
      <c r="E24" s="28"/>
    </row>
    <row r="25" spans="1:5" ht="12.75" customHeight="1">
      <c r="A25" s="87" t="s">
        <v>173</v>
      </c>
      <c r="B25" s="88"/>
      <c r="C25" s="13"/>
      <c r="D25" s="13"/>
      <c r="E25" s="56"/>
    </row>
    <row r="26" spans="1:5" ht="12.75" customHeight="1">
      <c r="A26" s="86" t="s">
        <v>174</v>
      </c>
      <c r="B26" s="80"/>
      <c r="C26" s="80"/>
      <c r="D26" s="81"/>
      <c r="E26" s="29">
        <f>SUM((E20/(SUM('[1]Контингент - ОО'!D95:E95))), '[1]II кв.'!E23)</f>
        <v>0.52455193855157278</v>
      </c>
    </row>
    <row r="27" spans="1:5" ht="25.5" customHeight="1">
      <c r="A27" s="85" t="s">
        <v>17</v>
      </c>
      <c r="B27" s="80"/>
      <c r="C27" s="80"/>
      <c r="D27" s="81"/>
      <c r="E27" s="30"/>
    </row>
    <row r="28" spans="1:5" ht="24.75" customHeight="1">
      <c r="A28" s="84" t="s">
        <v>18</v>
      </c>
      <c r="B28" s="80"/>
      <c r="C28" s="80"/>
      <c r="D28" s="81"/>
      <c r="E28" s="10">
        <v>37</v>
      </c>
    </row>
    <row r="29" spans="1:5" ht="12.75" customHeight="1">
      <c r="A29" s="1"/>
      <c r="B29" s="1"/>
      <c r="C29" s="1"/>
      <c r="D29" s="1"/>
      <c r="E29" s="1"/>
    </row>
    <row r="30" spans="1:5" ht="7.5" customHeight="1">
      <c r="A30" s="57" t="s">
        <v>175</v>
      </c>
      <c r="B30" s="58"/>
      <c r="C30" s="35" t="s">
        <v>21</v>
      </c>
      <c r="D30" s="82" t="s">
        <v>176</v>
      </c>
      <c r="E30" s="77"/>
    </row>
    <row r="31" spans="1:5" ht="6" customHeight="1">
      <c r="A31" s="83"/>
      <c r="B31" s="76"/>
      <c r="C31" s="55"/>
      <c r="D31" s="55"/>
      <c r="E31" s="55"/>
    </row>
    <row r="32" spans="1:5" ht="6" customHeight="1">
      <c r="A32" s="83"/>
      <c r="B32" s="76"/>
      <c r="C32" s="55"/>
      <c r="D32" s="55"/>
      <c r="E32" s="55"/>
    </row>
    <row r="33" spans="1:5" ht="12.75">
      <c r="A33" s="55"/>
      <c r="B33" s="55"/>
      <c r="C33" s="55"/>
      <c r="D33" s="55"/>
      <c r="E33" s="55"/>
    </row>
  </sheetData>
  <mergeCells count="19">
    <mergeCell ref="D30:E30"/>
    <mergeCell ref="A31:B31"/>
    <mergeCell ref="A32:B32"/>
    <mergeCell ref="A10:E10"/>
    <mergeCell ref="A14:C14"/>
    <mergeCell ref="A18:E18"/>
    <mergeCell ref="A19:D19"/>
    <mergeCell ref="A20:D20"/>
    <mergeCell ref="A21:D21"/>
    <mergeCell ref="A23:D23"/>
    <mergeCell ref="A26:D26"/>
    <mergeCell ref="A25:B25"/>
    <mergeCell ref="A27:D27"/>
    <mergeCell ref="A28:D28"/>
    <mergeCell ref="B1:D1"/>
    <mergeCell ref="B2:D2"/>
    <mergeCell ref="B3:D3"/>
    <mergeCell ref="A5:E5"/>
    <mergeCell ref="A6:D6"/>
  </mergeCells>
  <conditionalFormatting sqref="A8:D8 A12:E12 A16:C16 E23">
    <cfRule type="containsBlanks" dxfId="27" priority="1">
      <formula>LEN(TRIM(A8))=0</formula>
    </cfRule>
  </conditionalFormatting>
  <conditionalFormatting sqref="A30:B32">
    <cfRule type="expression" dxfId="26" priority="2">
      <formula>NOT(ISERROR(SEARCH(("Должность"),(A30))))</formula>
    </cfRule>
  </conditionalFormatting>
  <conditionalFormatting sqref="D30:E30">
    <cfRule type="expression" dxfId="25" priority="3">
      <formula>NOT(ISERROR(SEARCH(("Фамилия И.О."),(D30))))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:E25 E28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E30"/>
  <sheetViews>
    <sheetView workbookViewId="0"/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75" t="s">
        <v>58</v>
      </c>
      <c r="C1" s="76"/>
      <c r="D1" s="77"/>
      <c r="E1" s="1"/>
    </row>
    <row r="2" spans="1:5" ht="15" customHeight="1">
      <c r="A2" s="1"/>
      <c r="B2" s="75" t="s">
        <v>0</v>
      </c>
      <c r="C2" s="76"/>
      <c r="D2" s="77"/>
      <c r="E2" s="15"/>
    </row>
    <row r="3" spans="1:5" ht="15.75" customHeight="1">
      <c r="A3" s="1"/>
      <c r="B3" s="75" t="s">
        <v>59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>
      <c r="A5" s="109" t="s">
        <v>55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3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3"/>
    </row>
    <row r="8" spans="1:5" ht="12.75">
      <c r="A8" s="5">
        <f>SUM('III кв.'!A$8,'10.23'!A$8,'11.23'!A$7,'12.23'!A$8)</f>
        <v>1286</v>
      </c>
      <c r="B8" s="5">
        <f>SUM('III кв.'!B$8,'10.23'!B$8,'11.23'!B$7,'12.23'!B$8)</f>
        <v>2949</v>
      </c>
      <c r="C8" s="5">
        <f>SUM('III кв.'!C$8,'10.23'!C$8,'11.23'!C$7,'12.23'!C$8)</f>
        <v>3079</v>
      </c>
      <c r="D8" s="5">
        <f>SUM('III кв.'!D$8,'10.23'!D$8,'11.23'!D$7,'12.23'!D$8)</f>
        <v>3312</v>
      </c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>
        <f>SUM('III кв.'!A$12,'10.23'!A$12,'11.23'!A$11,'12.23'!A$12)</f>
        <v>3105</v>
      </c>
      <c r="B12" s="5">
        <f>SUM('III кв.'!B$12,'10.23'!B$12,'11.23'!B$11,'12.23'!B$12)</f>
        <v>2266</v>
      </c>
      <c r="C12" s="5">
        <f>SUM('III кв.'!C$12,'10.23'!C$12,'11.23'!C$11,'12.23'!C$12)</f>
        <v>2673</v>
      </c>
      <c r="D12" s="5">
        <f>SUM('III кв.'!D$12,'10.23'!D$12,'11.23'!D$11,'12.23'!D$12)</f>
        <v>3770</v>
      </c>
      <c r="E12" s="5">
        <f>SUM('III кв.'!E$12,'10.23'!E$12,'11.23'!E$11,'12.23'!E$12)</f>
        <v>3653</v>
      </c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>
        <f>SUM('III кв.'!A$16,'10.23'!A$16,'11.23'!A$15,'12.23'!A$16)</f>
        <v>1685</v>
      </c>
      <c r="B16" s="5">
        <f>SUM('III кв.'!B$16,'10.23'!B$16,'11.23'!B$15,'12.23'!B$16)</f>
        <v>1124</v>
      </c>
      <c r="C16" s="5">
        <f>SUM('III кв.'!C$16,'10.23'!C$16,'11.23'!C$15,'12.23'!C$16)</f>
        <v>0</v>
      </c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104" t="s">
        <v>24</v>
      </c>
      <c r="B19" s="80"/>
      <c r="C19" s="80"/>
      <c r="D19" s="81"/>
      <c r="E19" s="10">
        <f>SUM(A8:D8)</f>
        <v>10626</v>
      </c>
    </row>
    <row r="20" spans="1:5" ht="12.75">
      <c r="A20" s="105" t="s">
        <v>25</v>
      </c>
      <c r="B20" s="95"/>
      <c r="C20" s="95"/>
      <c r="D20" s="96"/>
      <c r="E20" s="37">
        <f>SUM(A12:E12,A16:C16)</f>
        <v>18276</v>
      </c>
    </row>
    <row r="21" spans="1:5" ht="12.75">
      <c r="A21" s="105" t="s">
        <v>26</v>
      </c>
      <c r="B21" s="95"/>
      <c r="C21" s="95"/>
      <c r="D21" s="96"/>
      <c r="E21" s="38">
        <f>E19+E20</f>
        <v>28902</v>
      </c>
    </row>
    <row r="22" spans="1:5" ht="8.25" customHeight="1">
      <c r="A22" s="136"/>
      <c r="B22" s="98"/>
      <c r="C22" s="98"/>
      <c r="D22" s="98"/>
      <c r="E22" s="98"/>
    </row>
    <row r="23" spans="1:5" ht="12.75">
      <c r="A23" s="104" t="s">
        <v>60</v>
      </c>
      <c r="B23" s="80"/>
      <c r="C23" s="80"/>
      <c r="D23" s="81"/>
      <c r="E23" s="29">
        <f>'12.23'!E26</f>
        <v>0</v>
      </c>
    </row>
    <row r="24" spans="1:5" ht="31.5" customHeight="1">
      <c r="A24" s="108" t="s">
        <v>61</v>
      </c>
      <c r="B24" s="98"/>
      <c r="C24" s="98"/>
      <c r="D24" s="99"/>
      <c r="E24" s="32">
        <f>'12.23'!E27</f>
        <v>0</v>
      </c>
    </row>
    <row r="25" spans="1:5" ht="22.5" customHeight="1">
      <c r="A25" s="100"/>
      <c r="B25" s="95"/>
      <c r="C25" s="95"/>
      <c r="D25" s="96"/>
      <c r="E25" s="39">
        <f>E24/1000000</f>
        <v>0</v>
      </c>
    </row>
    <row r="26" spans="1:5" ht="12.75">
      <c r="A26" s="84" t="s">
        <v>18</v>
      </c>
      <c r="B26" s="80"/>
      <c r="C26" s="80"/>
      <c r="D26" s="81"/>
      <c r="E26" s="5">
        <f>'12.23'!E29</f>
        <v>1</v>
      </c>
    </row>
    <row r="27" spans="1:5" ht="6" customHeight="1">
      <c r="A27" s="1"/>
      <c r="B27" s="1"/>
      <c r="C27" s="1"/>
      <c r="D27" s="1"/>
      <c r="E27" s="1"/>
    </row>
    <row r="28" spans="1:5" ht="6" customHeight="1">
      <c r="A28" s="20"/>
      <c r="B28" s="20"/>
      <c r="C28" s="1"/>
      <c r="D28" s="1"/>
      <c r="E28" s="1"/>
    </row>
    <row r="29" spans="1:5" ht="6" customHeight="1">
      <c r="A29" s="20"/>
      <c r="B29" s="20"/>
      <c r="C29" s="1"/>
      <c r="D29" s="1"/>
      <c r="E29" s="1"/>
    </row>
    <row r="30" spans="1:5" ht="12.75">
      <c r="A30" s="83" t="s">
        <v>20</v>
      </c>
      <c r="B30" s="76"/>
      <c r="C30" s="35" t="s">
        <v>21</v>
      </c>
      <c r="D30" s="82" t="s">
        <v>22</v>
      </c>
      <c r="E30" s="77"/>
    </row>
  </sheetData>
  <mergeCells count="17">
    <mergeCell ref="A10:E10"/>
    <mergeCell ref="A14:C14"/>
    <mergeCell ref="A26:D26"/>
    <mergeCell ref="A30:B30"/>
    <mergeCell ref="D30:E30"/>
    <mergeCell ref="A18:E18"/>
    <mergeCell ref="A19:D19"/>
    <mergeCell ref="A20:D20"/>
    <mergeCell ref="A21:D21"/>
    <mergeCell ref="A22:E22"/>
    <mergeCell ref="A23:D23"/>
    <mergeCell ref="A24:D25"/>
    <mergeCell ref="B1:D1"/>
    <mergeCell ref="B2:D2"/>
    <mergeCell ref="B3:D3"/>
    <mergeCell ref="A5:E5"/>
    <mergeCell ref="A6:D6"/>
  </mergeCells>
  <conditionalFormatting sqref="A30:B30">
    <cfRule type="expression" dxfId="1" priority="1">
      <formula>NOT(ISERROR(SEARCH(("Должность"),(A30))))</formula>
    </cfRule>
  </conditionalFormatting>
  <conditionalFormatting sqref="D30:E30">
    <cfRule type="expression" dxfId="0" priority="2">
      <formula>NOT(ISERROR(SEARCH(("Фамилия И.О."),(D30))))</formula>
    </cfRule>
  </conditionalFormatting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4"/>
  <sheetViews>
    <sheetView workbookViewId="0"/>
  </sheetViews>
  <sheetFormatPr defaultColWidth="12.5703125" defaultRowHeight="15.75" customHeight="1"/>
  <cols>
    <col min="1" max="1" width="24" customWidth="1"/>
    <col min="2" max="16" width="8.28515625" customWidth="1"/>
  </cols>
  <sheetData>
    <row r="1" spans="1:16">
      <c r="A1" s="40"/>
      <c r="B1" s="137" t="s">
        <v>62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40"/>
      <c r="O1" s="40"/>
      <c r="P1" s="40"/>
    </row>
    <row r="2" spans="1:16">
      <c r="A2" s="40"/>
      <c r="B2" s="41" t="s">
        <v>3</v>
      </c>
      <c r="C2" s="41" t="s">
        <v>4</v>
      </c>
      <c r="D2" s="41" t="s">
        <v>5</v>
      </c>
      <c r="E2" s="41" t="s">
        <v>6</v>
      </c>
      <c r="F2" s="41" t="s">
        <v>8</v>
      </c>
      <c r="G2" s="41" t="s">
        <v>9</v>
      </c>
      <c r="H2" s="41" t="s">
        <v>10</v>
      </c>
      <c r="I2" s="41" t="s">
        <v>11</v>
      </c>
      <c r="J2" s="41" t="s">
        <v>12</v>
      </c>
      <c r="K2" s="41" t="s">
        <v>14</v>
      </c>
      <c r="L2" s="41" t="s">
        <v>15</v>
      </c>
      <c r="M2" s="41" t="s">
        <v>16</v>
      </c>
      <c r="N2" s="42" t="s">
        <v>63</v>
      </c>
      <c r="O2" s="42" t="s">
        <v>64</v>
      </c>
      <c r="P2" s="43" t="s">
        <v>65</v>
      </c>
    </row>
    <row r="3" spans="1:16">
      <c r="A3" s="44" t="s">
        <v>66</v>
      </c>
      <c r="B3" s="45">
        <f t="shared" ref="B3:M3" si="0">SUM(B4+B100+B98)</f>
        <v>1968206</v>
      </c>
      <c r="C3" s="45">
        <f t="shared" si="0"/>
        <v>1967962</v>
      </c>
      <c r="D3" s="45">
        <f t="shared" si="0"/>
        <v>1919819</v>
      </c>
      <c r="E3" s="45">
        <f t="shared" si="0"/>
        <v>1944000</v>
      </c>
      <c r="F3" s="45">
        <f t="shared" si="0"/>
        <v>1845068</v>
      </c>
      <c r="G3" s="45">
        <f t="shared" si="0"/>
        <v>1835650</v>
      </c>
      <c r="H3" s="45">
        <f t="shared" si="0"/>
        <v>1794118</v>
      </c>
      <c r="I3" s="45">
        <f t="shared" si="0"/>
        <v>1746175</v>
      </c>
      <c r="J3" s="45">
        <f t="shared" si="0"/>
        <v>1666467</v>
      </c>
      <c r="K3" s="45">
        <f t="shared" si="0"/>
        <v>712232</v>
      </c>
      <c r="L3" s="45">
        <f t="shared" si="0"/>
        <v>654763</v>
      </c>
      <c r="M3" s="45">
        <f t="shared" si="0"/>
        <v>10937</v>
      </c>
      <c r="N3" s="46">
        <f t="shared" ref="N3:N104" si="1">SUM(B3:E3)</f>
        <v>7799987</v>
      </c>
      <c r="O3" s="46">
        <f t="shared" ref="O3:O104" si="2">SUM(F3:M3)</f>
        <v>10265410</v>
      </c>
      <c r="P3" s="47">
        <f t="shared" ref="P3:P104" si="3">SUM(N3:O3)</f>
        <v>18065397</v>
      </c>
    </row>
    <row r="4" spans="1:16">
      <c r="A4" s="44" t="s">
        <v>67</v>
      </c>
      <c r="B4" s="45">
        <f t="shared" ref="B4:M4" si="4">SUM(B5+B24+B36+B45+B60+B67+B78+B90)</f>
        <v>1944404</v>
      </c>
      <c r="C4" s="45">
        <f t="shared" si="4"/>
        <v>1937352</v>
      </c>
      <c r="D4" s="45">
        <f t="shared" si="4"/>
        <v>1888360</v>
      </c>
      <c r="E4" s="45">
        <f t="shared" si="4"/>
        <v>1910884</v>
      </c>
      <c r="F4" s="45">
        <f t="shared" si="4"/>
        <v>1811213</v>
      </c>
      <c r="G4" s="45">
        <f t="shared" si="4"/>
        <v>1803084</v>
      </c>
      <c r="H4" s="45">
        <f t="shared" si="4"/>
        <v>1762276</v>
      </c>
      <c r="I4" s="45">
        <f t="shared" si="4"/>
        <v>1712344</v>
      </c>
      <c r="J4" s="45">
        <f t="shared" si="4"/>
        <v>1636207</v>
      </c>
      <c r="K4" s="45">
        <f t="shared" si="4"/>
        <v>691609</v>
      </c>
      <c r="L4" s="45">
        <f t="shared" si="4"/>
        <v>636367</v>
      </c>
      <c r="M4" s="45">
        <f t="shared" si="4"/>
        <v>10937</v>
      </c>
      <c r="N4" s="46">
        <f t="shared" si="1"/>
        <v>7681000</v>
      </c>
      <c r="O4" s="46">
        <f t="shared" si="2"/>
        <v>10064037</v>
      </c>
      <c r="P4" s="47">
        <f t="shared" si="3"/>
        <v>17745037</v>
      </c>
    </row>
    <row r="5" spans="1:16">
      <c r="A5" s="44" t="s">
        <v>68</v>
      </c>
      <c r="B5" s="45">
        <f t="shared" ref="B5:M5" si="5">SUM(B6:B23)</f>
        <v>468836</v>
      </c>
      <c r="C5" s="45">
        <f t="shared" si="5"/>
        <v>452241</v>
      </c>
      <c r="D5" s="45">
        <f t="shared" si="5"/>
        <v>449842</v>
      </c>
      <c r="E5" s="45">
        <f t="shared" si="5"/>
        <v>458749</v>
      </c>
      <c r="F5" s="45">
        <f t="shared" si="5"/>
        <v>436594</v>
      </c>
      <c r="G5" s="45">
        <f t="shared" si="5"/>
        <v>437779</v>
      </c>
      <c r="H5" s="45">
        <f t="shared" si="5"/>
        <v>424604</v>
      </c>
      <c r="I5" s="45">
        <f t="shared" si="5"/>
        <v>408676</v>
      </c>
      <c r="J5" s="45">
        <f t="shared" si="5"/>
        <v>385416</v>
      </c>
      <c r="K5" s="45">
        <f t="shared" si="5"/>
        <v>181107</v>
      </c>
      <c r="L5" s="45">
        <f t="shared" si="5"/>
        <v>173071</v>
      </c>
      <c r="M5" s="45">
        <f t="shared" si="5"/>
        <v>1367</v>
      </c>
      <c r="N5" s="46">
        <f t="shared" si="1"/>
        <v>1829668</v>
      </c>
      <c r="O5" s="46">
        <f t="shared" si="2"/>
        <v>2448614</v>
      </c>
      <c r="P5" s="47">
        <f t="shared" si="3"/>
        <v>4278282</v>
      </c>
    </row>
    <row r="6" spans="1:16">
      <c r="A6" s="48" t="s">
        <v>69</v>
      </c>
      <c r="B6" s="49">
        <v>17737</v>
      </c>
      <c r="C6" s="49">
        <v>18053</v>
      </c>
      <c r="D6" s="49">
        <v>18069</v>
      </c>
      <c r="E6" s="49">
        <v>18443</v>
      </c>
      <c r="F6" s="49">
        <v>17745</v>
      </c>
      <c r="G6" s="49">
        <v>17321</v>
      </c>
      <c r="H6" s="49">
        <v>17452</v>
      </c>
      <c r="I6" s="49">
        <v>17570</v>
      </c>
      <c r="J6" s="49">
        <v>16695</v>
      </c>
      <c r="K6" s="49">
        <v>5680</v>
      </c>
      <c r="L6" s="49">
        <v>5288</v>
      </c>
      <c r="M6" s="49">
        <v>105</v>
      </c>
      <c r="N6" s="50">
        <f t="shared" si="1"/>
        <v>72302</v>
      </c>
      <c r="O6" s="50">
        <f t="shared" si="2"/>
        <v>97856</v>
      </c>
      <c r="P6" s="51">
        <f t="shared" si="3"/>
        <v>170158</v>
      </c>
    </row>
    <row r="7" spans="1:16">
      <c r="A7" s="48" t="s">
        <v>70</v>
      </c>
      <c r="B7" s="49">
        <v>13573</v>
      </c>
      <c r="C7" s="49">
        <v>13147</v>
      </c>
      <c r="D7" s="49">
        <v>13424</v>
      </c>
      <c r="E7" s="49">
        <v>13662</v>
      </c>
      <c r="F7" s="49">
        <v>13321</v>
      </c>
      <c r="G7" s="49">
        <v>13293</v>
      </c>
      <c r="H7" s="49">
        <v>13688</v>
      </c>
      <c r="I7" s="49">
        <v>13717</v>
      </c>
      <c r="J7" s="49">
        <v>12846</v>
      </c>
      <c r="K7" s="49">
        <v>5499</v>
      </c>
      <c r="L7" s="49">
        <v>5156</v>
      </c>
      <c r="M7" s="49">
        <v>173</v>
      </c>
      <c r="N7" s="50">
        <f t="shared" si="1"/>
        <v>53806</v>
      </c>
      <c r="O7" s="50">
        <f t="shared" si="2"/>
        <v>77693</v>
      </c>
      <c r="P7" s="51">
        <f t="shared" si="3"/>
        <v>131499</v>
      </c>
    </row>
    <row r="8" spans="1:16">
      <c r="A8" s="48" t="s">
        <v>71</v>
      </c>
      <c r="B8" s="49">
        <v>16476</v>
      </c>
      <c r="C8" s="49">
        <v>15843</v>
      </c>
      <c r="D8" s="49">
        <v>15565</v>
      </c>
      <c r="E8" s="49">
        <v>16359</v>
      </c>
      <c r="F8" s="49">
        <v>15225</v>
      </c>
      <c r="G8" s="49">
        <v>15361</v>
      </c>
      <c r="H8" s="49">
        <v>15306</v>
      </c>
      <c r="I8" s="49">
        <v>15041</v>
      </c>
      <c r="J8" s="49">
        <v>14723</v>
      </c>
      <c r="K8" s="49">
        <v>5262</v>
      </c>
      <c r="L8" s="49">
        <v>5109</v>
      </c>
      <c r="M8" s="49">
        <v>151</v>
      </c>
      <c r="N8" s="50">
        <f t="shared" si="1"/>
        <v>64243</v>
      </c>
      <c r="O8" s="50">
        <f t="shared" si="2"/>
        <v>86178</v>
      </c>
      <c r="P8" s="51">
        <f t="shared" si="3"/>
        <v>150421</v>
      </c>
    </row>
    <row r="9" spans="1:16">
      <c r="A9" s="48" t="s">
        <v>72</v>
      </c>
      <c r="B9" s="49">
        <v>27025</v>
      </c>
      <c r="C9" s="49">
        <v>27144</v>
      </c>
      <c r="D9" s="49">
        <v>26090</v>
      </c>
      <c r="E9" s="49">
        <v>27432</v>
      </c>
      <c r="F9" s="49">
        <v>25879</v>
      </c>
      <c r="G9" s="49">
        <v>26016</v>
      </c>
      <c r="H9" s="49">
        <v>25416</v>
      </c>
      <c r="I9" s="49">
        <v>24499</v>
      </c>
      <c r="J9" s="49">
        <v>22932</v>
      </c>
      <c r="K9" s="49">
        <v>9621</v>
      </c>
      <c r="L9" s="49">
        <v>9232</v>
      </c>
      <c r="M9" s="49">
        <v>114</v>
      </c>
      <c r="N9" s="50">
        <f t="shared" si="1"/>
        <v>107691</v>
      </c>
      <c r="O9" s="50">
        <f t="shared" si="2"/>
        <v>143709</v>
      </c>
      <c r="P9" s="51">
        <f t="shared" si="3"/>
        <v>251400</v>
      </c>
    </row>
    <row r="10" spans="1:16">
      <c r="A10" s="48" t="s">
        <v>73</v>
      </c>
      <c r="B10" s="49">
        <v>11377</v>
      </c>
      <c r="C10" s="49">
        <v>11217</v>
      </c>
      <c r="D10" s="49">
        <v>11112</v>
      </c>
      <c r="E10" s="49">
        <v>11129</v>
      </c>
      <c r="F10" s="49">
        <v>10390</v>
      </c>
      <c r="G10" s="49">
        <v>10583</v>
      </c>
      <c r="H10" s="49">
        <v>10710</v>
      </c>
      <c r="I10" s="49">
        <v>10360</v>
      </c>
      <c r="J10" s="49">
        <v>10017</v>
      </c>
      <c r="K10" s="49">
        <v>4075</v>
      </c>
      <c r="L10" s="49">
        <v>3885</v>
      </c>
      <c r="M10" s="49">
        <v>26</v>
      </c>
      <c r="N10" s="50">
        <f t="shared" si="1"/>
        <v>44835</v>
      </c>
      <c r="O10" s="50">
        <f t="shared" si="2"/>
        <v>60046</v>
      </c>
      <c r="P10" s="51">
        <f t="shared" si="3"/>
        <v>104881</v>
      </c>
    </row>
    <row r="11" spans="1:16">
      <c r="A11" s="48" t="s">
        <v>74</v>
      </c>
      <c r="B11" s="49">
        <v>13810</v>
      </c>
      <c r="C11" s="49">
        <v>13189</v>
      </c>
      <c r="D11" s="49">
        <v>12642</v>
      </c>
      <c r="E11" s="49">
        <v>13133</v>
      </c>
      <c r="F11" s="49">
        <v>12335</v>
      </c>
      <c r="G11" s="49">
        <v>12595</v>
      </c>
      <c r="H11" s="49">
        <v>11896</v>
      </c>
      <c r="I11" s="49">
        <v>11755</v>
      </c>
      <c r="J11" s="49">
        <v>11261</v>
      </c>
      <c r="K11" s="49">
        <v>4446</v>
      </c>
      <c r="L11" s="49">
        <v>4197</v>
      </c>
      <c r="M11" s="49">
        <v>0</v>
      </c>
      <c r="N11" s="50">
        <f t="shared" si="1"/>
        <v>52774</v>
      </c>
      <c r="O11" s="50">
        <f t="shared" si="2"/>
        <v>68485</v>
      </c>
      <c r="P11" s="51">
        <f t="shared" si="3"/>
        <v>121259</v>
      </c>
    </row>
    <row r="12" spans="1:16">
      <c r="A12" s="48" t="s">
        <v>75</v>
      </c>
      <c r="B12" s="49">
        <v>8042</v>
      </c>
      <c r="C12" s="49">
        <v>7946</v>
      </c>
      <c r="D12" s="49">
        <v>7916</v>
      </c>
      <c r="E12" s="49">
        <v>8140</v>
      </c>
      <c r="F12" s="49">
        <v>7632</v>
      </c>
      <c r="G12" s="49">
        <v>7607</v>
      </c>
      <c r="H12" s="49">
        <v>7511</v>
      </c>
      <c r="I12" s="49">
        <v>7329</v>
      </c>
      <c r="J12" s="49">
        <v>7070</v>
      </c>
      <c r="K12" s="49">
        <v>3039</v>
      </c>
      <c r="L12" s="49">
        <v>2893</v>
      </c>
      <c r="M12" s="49">
        <v>28</v>
      </c>
      <c r="N12" s="50">
        <f t="shared" si="1"/>
        <v>32044</v>
      </c>
      <c r="O12" s="50">
        <f t="shared" si="2"/>
        <v>43109</v>
      </c>
      <c r="P12" s="51">
        <f t="shared" si="3"/>
        <v>75153</v>
      </c>
    </row>
    <row r="13" spans="1:16">
      <c r="A13" s="48" t="s">
        <v>76</v>
      </c>
      <c r="B13" s="49">
        <v>13103</v>
      </c>
      <c r="C13" s="49">
        <v>12933</v>
      </c>
      <c r="D13" s="49">
        <v>12730</v>
      </c>
      <c r="E13" s="49">
        <v>13244</v>
      </c>
      <c r="F13" s="49">
        <v>12848</v>
      </c>
      <c r="G13" s="49">
        <v>12383</v>
      </c>
      <c r="H13" s="49">
        <v>12290</v>
      </c>
      <c r="I13" s="49">
        <v>12289</v>
      </c>
      <c r="J13" s="49">
        <v>11718</v>
      </c>
      <c r="K13" s="49">
        <v>4315</v>
      </c>
      <c r="L13" s="49">
        <v>4066</v>
      </c>
      <c r="M13" s="49">
        <v>39</v>
      </c>
      <c r="N13" s="50">
        <f t="shared" si="1"/>
        <v>52010</v>
      </c>
      <c r="O13" s="50">
        <f t="shared" si="2"/>
        <v>69948</v>
      </c>
      <c r="P13" s="51">
        <f t="shared" si="3"/>
        <v>121958</v>
      </c>
    </row>
    <row r="14" spans="1:16">
      <c r="A14" s="48" t="s">
        <v>77</v>
      </c>
      <c r="B14" s="49">
        <v>13377</v>
      </c>
      <c r="C14" s="49">
        <v>13285</v>
      </c>
      <c r="D14" s="49">
        <v>13155</v>
      </c>
      <c r="E14" s="49">
        <v>13904</v>
      </c>
      <c r="F14" s="49">
        <v>12794</v>
      </c>
      <c r="G14" s="49">
        <v>13186</v>
      </c>
      <c r="H14" s="49">
        <v>13185</v>
      </c>
      <c r="I14" s="49">
        <v>12671</v>
      </c>
      <c r="J14" s="49">
        <v>12371</v>
      </c>
      <c r="K14" s="49">
        <v>4968</v>
      </c>
      <c r="L14" s="49">
        <v>4765</v>
      </c>
      <c r="M14" s="49">
        <v>111</v>
      </c>
      <c r="N14" s="50">
        <f t="shared" si="1"/>
        <v>53721</v>
      </c>
      <c r="O14" s="50">
        <f t="shared" si="2"/>
        <v>74051</v>
      </c>
      <c r="P14" s="51">
        <f t="shared" si="3"/>
        <v>127772</v>
      </c>
    </row>
    <row r="15" spans="1:16">
      <c r="A15" s="48" t="s">
        <v>78</v>
      </c>
      <c r="B15" s="49">
        <v>124131</v>
      </c>
      <c r="C15" s="49">
        <v>112367</v>
      </c>
      <c r="D15" s="49">
        <v>119163</v>
      </c>
      <c r="E15" s="49">
        <v>120839</v>
      </c>
      <c r="F15" s="49">
        <v>117757</v>
      </c>
      <c r="G15" s="49">
        <v>119669</v>
      </c>
      <c r="H15" s="49">
        <v>112652</v>
      </c>
      <c r="I15" s="49">
        <v>106331</v>
      </c>
      <c r="J15" s="49">
        <v>101179</v>
      </c>
      <c r="K15" s="49">
        <v>65924</v>
      </c>
      <c r="L15" s="49">
        <v>64137</v>
      </c>
      <c r="M15" s="49">
        <v>0</v>
      </c>
      <c r="N15" s="50">
        <f t="shared" si="1"/>
        <v>476500</v>
      </c>
      <c r="O15" s="50">
        <f t="shared" si="2"/>
        <v>687649</v>
      </c>
      <c r="P15" s="51">
        <f t="shared" si="3"/>
        <v>1164149</v>
      </c>
    </row>
    <row r="16" spans="1:16">
      <c r="A16" s="48" t="s">
        <v>79</v>
      </c>
      <c r="B16" s="49">
        <v>121483</v>
      </c>
      <c r="C16" s="49">
        <v>119084</v>
      </c>
      <c r="D16" s="49">
        <v>114077</v>
      </c>
      <c r="E16" s="49">
        <v>114701</v>
      </c>
      <c r="F16" s="49">
        <v>107183</v>
      </c>
      <c r="G16" s="49">
        <v>105138</v>
      </c>
      <c r="H16" s="49">
        <v>101119</v>
      </c>
      <c r="I16" s="49">
        <v>95400</v>
      </c>
      <c r="J16" s="49">
        <v>87082</v>
      </c>
      <c r="K16" s="49">
        <v>36106</v>
      </c>
      <c r="L16" s="49">
        <v>34330</v>
      </c>
      <c r="M16" s="49">
        <v>190</v>
      </c>
      <c r="N16" s="50">
        <f t="shared" si="1"/>
        <v>469345</v>
      </c>
      <c r="O16" s="50">
        <f t="shared" si="2"/>
        <v>566548</v>
      </c>
      <c r="P16" s="51">
        <f t="shared" si="3"/>
        <v>1035893</v>
      </c>
    </row>
    <row r="17" spans="1:16">
      <c r="A17" s="48" t="s">
        <v>80</v>
      </c>
      <c r="B17" s="49">
        <v>8285</v>
      </c>
      <c r="C17" s="49">
        <v>8232</v>
      </c>
      <c r="D17" s="49">
        <v>8071</v>
      </c>
      <c r="E17" s="49">
        <v>8290</v>
      </c>
      <c r="F17" s="49">
        <v>7908</v>
      </c>
      <c r="G17" s="49">
        <v>8217</v>
      </c>
      <c r="H17" s="49">
        <v>8005</v>
      </c>
      <c r="I17" s="49">
        <v>7906</v>
      </c>
      <c r="J17" s="49">
        <v>7565</v>
      </c>
      <c r="K17" s="49">
        <v>2995</v>
      </c>
      <c r="L17" s="49">
        <v>2782</v>
      </c>
      <c r="M17" s="49">
        <v>17</v>
      </c>
      <c r="N17" s="50">
        <f t="shared" si="1"/>
        <v>32878</v>
      </c>
      <c r="O17" s="50">
        <f t="shared" si="2"/>
        <v>45395</v>
      </c>
      <c r="P17" s="51">
        <f t="shared" si="3"/>
        <v>78273</v>
      </c>
    </row>
    <row r="18" spans="1:16">
      <c r="A18" s="48" t="s">
        <v>81</v>
      </c>
      <c r="B18" s="49">
        <v>13056</v>
      </c>
      <c r="C18" s="49">
        <v>12794</v>
      </c>
      <c r="D18" s="49">
        <v>12244</v>
      </c>
      <c r="E18" s="49">
        <v>12600</v>
      </c>
      <c r="F18" s="49">
        <v>11977</v>
      </c>
      <c r="G18" s="49">
        <v>12109</v>
      </c>
      <c r="H18" s="49">
        <v>11648</v>
      </c>
      <c r="I18" s="49">
        <v>11775</v>
      </c>
      <c r="J18" s="49">
        <v>11079</v>
      </c>
      <c r="K18" s="49">
        <v>4495</v>
      </c>
      <c r="L18" s="49">
        <v>4075</v>
      </c>
      <c r="M18" s="49">
        <v>70</v>
      </c>
      <c r="N18" s="50">
        <f t="shared" si="1"/>
        <v>50694</v>
      </c>
      <c r="O18" s="50">
        <f t="shared" si="2"/>
        <v>67228</v>
      </c>
      <c r="P18" s="51">
        <f t="shared" si="3"/>
        <v>117922</v>
      </c>
    </row>
    <row r="19" spans="1:16">
      <c r="A19" s="48" t="s">
        <v>82</v>
      </c>
      <c r="B19" s="49">
        <v>10033</v>
      </c>
      <c r="C19" s="49">
        <v>10182</v>
      </c>
      <c r="D19" s="49">
        <v>9841</v>
      </c>
      <c r="E19" s="49">
        <v>10060</v>
      </c>
      <c r="F19" s="49">
        <v>9679</v>
      </c>
      <c r="G19" s="49">
        <v>9973</v>
      </c>
      <c r="H19" s="49">
        <v>9969</v>
      </c>
      <c r="I19" s="49">
        <v>9595</v>
      </c>
      <c r="J19" s="49">
        <v>9099</v>
      </c>
      <c r="K19" s="49">
        <v>4035</v>
      </c>
      <c r="L19" s="49">
        <v>3800</v>
      </c>
      <c r="M19" s="49">
        <v>26</v>
      </c>
      <c r="N19" s="50">
        <f t="shared" si="1"/>
        <v>40116</v>
      </c>
      <c r="O19" s="50">
        <f t="shared" si="2"/>
        <v>56176</v>
      </c>
      <c r="P19" s="51">
        <f t="shared" si="3"/>
        <v>96292</v>
      </c>
    </row>
    <row r="20" spans="1:16">
      <c r="A20" s="48" t="s">
        <v>83</v>
      </c>
      <c r="B20" s="49">
        <v>10605</v>
      </c>
      <c r="C20" s="49">
        <v>10500</v>
      </c>
      <c r="D20" s="49">
        <v>10165</v>
      </c>
      <c r="E20" s="49">
        <v>10250</v>
      </c>
      <c r="F20" s="49">
        <v>10022</v>
      </c>
      <c r="G20" s="49">
        <v>10077</v>
      </c>
      <c r="H20" s="49">
        <v>9963</v>
      </c>
      <c r="I20" s="49">
        <v>9847</v>
      </c>
      <c r="J20" s="49">
        <v>9415</v>
      </c>
      <c r="K20" s="49">
        <v>3614</v>
      </c>
      <c r="L20" s="49">
        <v>3557</v>
      </c>
      <c r="M20" s="49">
        <v>8</v>
      </c>
      <c r="N20" s="50">
        <f t="shared" si="1"/>
        <v>41520</v>
      </c>
      <c r="O20" s="50">
        <f t="shared" si="2"/>
        <v>56503</v>
      </c>
      <c r="P20" s="51">
        <f t="shared" si="3"/>
        <v>98023</v>
      </c>
    </row>
    <row r="21" spans="1:16">
      <c r="A21" s="48" t="s">
        <v>84</v>
      </c>
      <c r="B21" s="49">
        <v>14853</v>
      </c>
      <c r="C21" s="49">
        <v>14818</v>
      </c>
      <c r="D21" s="49">
        <v>14862</v>
      </c>
      <c r="E21" s="49">
        <v>15235</v>
      </c>
      <c r="F21" s="49">
        <v>14464</v>
      </c>
      <c r="G21" s="49">
        <v>14413</v>
      </c>
      <c r="H21" s="49">
        <v>14516</v>
      </c>
      <c r="I21" s="49">
        <v>14196</v>
      </c>
      <c r="J21" s="49">
        <v>13434</v>
      </c>
      <c r="K21" s="49">
        <v>5479</v>
      </c>
      <c r="L21" s="49">
        <v>5080</v>
      </c>
      <c r="M21" s="49">
        <v>228</v>
      </c>
      <c r="N21" s="50">
        <f t="shared" si="1"/>
        <v>59768</v>
      </c>
      <c r="O21" s="50">
        <f t="shared" si="2"/>
        <v>81810</v>
      </c>
      <c r="P21" s="51">
        <f t="shared" si="3"/>
        <v>141578</v>
      </c>
    </row>
    <row r="22" spans="1:16">
      <c r="A22" s="48" t="s">
        <v>85</v>
      </c>
      <c r="B22" s="49">
        <v>16228</v>
      </c>
      <c r="C22" s="49">
        <v>16008</v>
      </c>
      <c r="D22" s="49">
        <v>15475</v>
      </c>
      <c r="E22" s="49">
        <v>16104</v>
      </c>
      <c r="F22" s="49">
        <v>15015</v>
      </c>
      <c r="G22" s="49">
        <v>15144</v>
      </c>
      <c r="H22" s="49">
        <v>15022</v>
      </c>
      <c r="I22" s="49">
        <v>14444</v>
      </c>
      <c r="J22" s="49">
        <v>13555</v>
      </c>
      <c r="K22" s="49">
        <v>6033</v>
      </c>
      <c r="L22" s="49">
        <v>5446</v>
      </c>
      <c r="M22" s="49">
        <v>13</v>
      </c>
      <c r="N22" s="50">
        <f t="shared" si="1"/>
        <v>63815</v>
      </c>
      <c r="O22" s="50">
        <f t="shared" si="2"/>
        <v>84672</v>
      </c>
      <c r="P22" s="51">
        <f t="shared" si="3"/>
        <v>148487</v>
      </c>
    </row>
    <row r="23" spans="1:16">
      <c r="A23" s="48" t="s">
        <v>86</v>
      </c>
      <c r="B23" s="49">
        <v>15642</v>
      </c>
      <c r="C23" s="49">
        <v>15499</v>
      </c>
      <c r="D23" s="49">
        <v>15241</v>
      </c>
      <c r="E23" s="49">
        <v>15224</v>
      </c>
      <c r="F23" s="49">
        <v>14420</v>
      </c>
      <c r="G23" s="49">
        <v>14694</v>
      </c>
      <c r="H23" s="49">
        <v>14256</v>
      </c>
      <c r="I23" s="49">
        <v>13951</v>
      </c>
      <c r="J23" s="49">
        <v>13375</v>
      </c>
      <c r="K23" s="49">
        <v>5521</v>
      </c>
      <c r="L23" s="49">
        <v>5273</v>
      </c>
      <c r="M23" s="49">
        <v>68</v>
      </c>
      <c r="N23" s="50">
        <f t="shared" si="1"/>
        <v>61606</v>
      </c>
      <c r="O23" s="50">
        <f t="shared" si="2"/>
        <v>81558</v>
      </c>
      <c r="P23" s="51">
        <f t="shared" si="3"/>
        <v>143164</v>
      </c>
    </row>
    <row r="24" spans="1:16">
      <c r="A24" s="44" t="s">
        <v>87</v>
      </c>
      <c r="B24" s="45">
        <f t="shared" ref="B24:M24" si="6">SUM(B25:B35)</f>
        <v>177458</v>
      </c>
      <c r="C24" s="45">
        <f t="shared" si="6"/>
        <v>172702</v>
      </c>
      <c r="D24" s="45">
        <f t="shared" si="6"/>
        <v>167443</v>
      </c>
      <c r="E24" s="45">
        <f t="shared" si="6"/>
        <v>168241</v>
      </c>
      <c r="F24" s="45">
        <f t="shared" si="6"/>
        <v>158051</v>
      </c>
      <c r="G24" s="45">
        <f t="shared" si="6"/>
        <v>157566</v>
      </c>
      <c r="H24" s="45">
        <f t="shared" si="6"/>
        <v>152730</v>
      </c>
      <c r="I24" s="45">
        <f t="shared" si="6"/>
        <v>147531</v>
      </c>
      <c r="J24" s="45">
        <f t="shared" si="6"/>
        <v>142589</v>
      </c>
      <c r="K24" s="45">
        <f t="shared" si="6"/>
        <v>65310</v>
      </c>
      <c r="L24" s="45">
        <f t="shared" si="6"/>
        <v>60838</v>
      </c>
      <c r="M24" s="45">
        <f t="shared" si="6"/>
        <v>1065</v>
      </c>
      <c r="N24" s="46">
        <f t="shared" si="1"/>
        <v>685844</v>
      </c>
      <c r="O24" s="46">
        <f t="shared" si="2"/>
        <v>885680</v>
      </c>
      <c r="P24" s="47">
        <f t="shared" si="3"/>
        <v>1571524</v>
      </c>
    </row>
    <row r="25" spans="1:16">
      <c r="A25" s="48" t="s">
        <v>88</v>
      </c>
      <c r="B25" s="49">
        <v>13269</v>
      </c>
      <c r="C25" s="49">
        <v>13197</v>
      </c>
      <c r="D25" s="49">
        <v>13124</v>
      </c>
      <c r="E25" s="49">
        <v>13117</v>
      </c>
      <c r="F25" s="49">
        <v>12669</v>
      </c>
      <c r="G25" s="49">
        <v>13046</v>
      </c>
      <c r="H25" s="49">
        <v>12865</v>
      </c>
      <c r="I25" s="49">
        <v>12818</v>
      </c>
      <c r="J25" s="49">
        <v>13021</v>
      </c>
      <c r="K25" s="49">
        <v>5365</v>
      </c>
      <c r="L25" s="49">
        <v>5297</v>
      </c>
      <c r="M25" s="49">
        <v>189</v>
      </c>
      <c r="N25" s="50">
        <f t="shared" si="1"/>
        <v>52707</v>
      </c>
      <c r="O25" s="50">
        <f t="shared" si="2"/>
        <v>75270</v>
      </c>
      <c r="P25" s="51">
        <f t="shared" si="3"/>
        <v>127977</v>
      </c>
    </row>
    <row r="26" spans="1:16">
      <c r="A26" s="48" t="s">
        <v>89</v>
      </c>
      <c r="B26" s="49">
        <v>16318</v>
      </c>
      <c r="C26" s="49">
        <v>16006</v>
      </c>
      <c r="D26" s="49">
        <v>15675</v>
      </c>
      <c r="E26" s="49">
        <v>15941</v>
      </c>
      <c r="F26" s="49">
        <v>14667</v>
      </c>
      <c r="G26" s="49">
        <v>14399</v>
      </c>
      <c r="H26" s="49">
        <v>14093</v>
      </c>
      <c r="I26" s="49">
        <v>14131</v>
      </c>
      <c r="J26" s="49">
        <v>13892</v>
      </c>
      <c r="K26" s="49">
        <v>4462</v>
      </c>
      <c r="L26" s="49">
        <v>4162</v>
      </c>
      <c r="M26" s="49">
        <v>170</v>
      </c>
      <c r="N26" s="50">
        <f t="shared" si="1"/>
        <v>63940</v>
      </c>
      <c r="O26" s="50">
        <f t="shared" si="2"/>
        <v>79976</v>
      </c>
      <c r="P26" s="51">
        <f t="shared" si="3"/>
        <v>143916</v>
      </c>
    </row>
    <row r="27" spans="1:16">
      <c r="A27" s="48" t="s">
        <v>90</v>
      </c>
      <c r="B27" s="49">
        <v>13825</v>
      </c>
      <c r="C27" s="49">
        <v>13756</v>
      </c>
      <c r="D27" s="49">
        <v>13303</v>
      </c>
      <c r="E27" s="49">
        <v>13568</v>
      </c>
      <c r="F27" s="49">
        <v>12696</v>
      </c>
      <c r="G27" s="49">
        <v>12640</v>
      </c>
      <c r="H27" s="49">
        <v>12619</v>
      </c>
      <c r="I27" s="49">
        <v>12446</v>
      </c>
      <c r="J27" s="49">
        <v>12008</v>
      </c>
      <c r="K27" s="49">
        <v>4929</v>
      </c>
      <c r="L27" s="49">
        <v>4564</v>
      </c>
      <c r="M27" s="49">
        <v>128</v>
      </c>
      <c r="N27" s="50">
        <f t="shared" si="1"/>
        <v>54452</v>
      </c>
      <c r="O27" s="50">
        <f t="shared" si="2"/>
        <v>72030</v>
      </c>
      <c r="P27" s="51">
        <f t="shared" si="3"/>
        <v>126482</v>
      </c>
    </row>
    <row r="28" spans="1:16">
      <c r="A28" s="48" t="s">
        <v>91</v>
      </c>
      <c r="B28" s="49">
        <v>23709</v>
      </c>
      <c r="C28" s="49">
        <v>22872</v>
      </c>
      <c r="D28" s="49">
        <v>21505</v>
      </c>
      <c r="E28" s="49">
        <v>21183</v>
      </c>
      <c r="F28" s="49">
        <v>19917</v>
      </c>
      <c r="G28" s="49">
        <v>19831</v>
      </c>
      <c r="H28" s="49">
        <v>19236</v>
      </c>
      <c r="I28" s="49">
        <v>17819</v>
      </c>
      <c r="J28" s="49">
        <v>16784</v>
      </c>
      <c r="K28" s="49">
        <v>6386</v>
      </c>
      <c r="L28" s="49">
        <v>5419</v>
      </c>
      <c r="M28" s="49">
        <v>205</v>
      </c>
      <c r="N28" s="50">
        <f t="shared" si="1"/>
        <v>89269</v>
      </c>
      <c r="O28" s="50">
        <f t="shared" si="2"/>
        <v>105597</v>
      </c>
      <c r="P28" s="51">
        <f t="shared" si="3"/>
        <v>194866</v>
      </c>
    </row>
    <row r="29" spans="1:16">
      <c r="A29" s="48" t="s">
        <v>92</v>
      </c>
      <c r="B29" s="49">
        <v>9115</v>
      </c>
      <c r="C29" s="49">
        <v>8802</v>
      </c>
      <c r="D29" s="49">
        <v>8834</v>
      </c>
      <c r="E29" s="49">
        <v>8923</v>
      </c>
      <c r="F29" s="49">
        <v>8360</v>
      </c>
      <c r="G29" s="49">
        <v>8311</v>
      </c>
      <c r="H29" s="49">
        <v>8166</v>
      </c>
      <c r="I29" s="49">
        <v>8001</v>
      </c>
      <c r="J29" s="49">
        <v>8100</v>
      </c>
      <c r="K29" s="49">
        <v>2994</v>
      </c>
      <c r="L29" s="49">
        <v>2919</v>
      </c>
      <c r="M29" s="49">
        <v>78</v>
      </c>
      <c r="N29" s="50">
        <f t="shared" si="1"/>
        <v>35674</v>
      </c>
      <c r="O29" s="50">
        <f t="shared" si="2"/>
        <v>46929</v>
      </c>
      <c r="P29" s="51">
        <f t="shared" si="3"/>
        <v>82603</v>
      </c>
    </row>
    <row r="30" spans="1:16">
      <c r="A30" s="48" t="s">
        <v>93</v>
      </c>
      <c r="B30" s="49">
        <v>751</v>
      </c>
      <c r="C30" s="49">
        <v>682</v>
      </c>
      <c r="D30" s="49">
        <v>703</v>
      </c>
      <c r="E30" s="49">
        <v>688</v>
      </c>
      <c r="F30" s="49">
        <v>647</v>
      </c>
      <c r="G30" s="49">
        <v>669</v>
      </c>
      <c r="H30" s="49">
        <v>659</v>
      </c>
      <c r="I30" s="49">
        <v>648</v>
      </c>
      <c r="J30" s="49">
        <v>646</v>
      </c>
      <c r="K30" s="49">
        <v>229</v>
      </c>
      <c r="L30" s="49">
        <v>200</v>
      </c>
      <c r="M30" s="49">
        <v>0</v>
      </c>
      <c r="N30" s="50">
        <f t="shared" si="1"/>
        <v>2824</v>
      </c>
      <c r="O30" s="50">
        <f t="shared" si="2"/>
        <v>3698</v>
      </c>
      <c r="P30" s="51">
        <f t="shared" si="3"/>
        <v>6522</v>
      </c>
    </row>
    <row r="31" spans="1:16">
      <c r="A31" s="48" t="s">
        <v>94</v>
      </c>
      <c r="B31" s="49">
        <v>7335</v>
      </c>
      <c r="C31" s="49">
        <v>7326</v>
      </c>
      <c r="D31" s="49">
        <v>7129</v>
      </c>
      <c r="E31" s="49">
        <v>7326</v>
      </c>
      <c r="F31" s="49">
        <v>6822</v>
      </c>
      <c r="G31" s="49">
        <v>6913</v>
      </c>
      <c r="H31" s="49">
        <v>6767</v>
      </c>
      <c r="I31" s="49">
        <v>6598</v>
      </c>
      <c r="J31" s="49">
        <v>6678</v>
      </c>
      <c r="K31" s="49">
        <v>2278</v>
      </c>
      <c r="L31" s="49">
        <v>2129</v>
      </c>
      <c r="M31" s="49">
        <v>15</v>
      </c>
      <c r="N31" s="50">
        <f t="shared" si="1"/>
        <v>29116</v>
      </c>
      <c r="O31" s="50">
        <f t="shared" si="2"/>
        <v>38200</v>
      </c>
      <c r="P31" s="51">
        <f t="shared" si="3"/>
        <v>67316</v>
      </c>
    </row>
    <row r="32" spans="1:16">
      <c r="A32" s="48" t="s">
        <v>95</v>
      </c>
      <c r="B32" s="49">
        <v>7495</v>
      </c>
      <c r="C32" s="49">
        <v>7326</v>
      </c>
      <c r="D32" s="49">
        <v>7316</v>
      </c>
      <c r="E32" s="49">
        <v>7315</v>
      </c>
      <c r="F32" s="49">
        <v>6968</v>
      </c>
      <c r="G32" s="49">
        <v>6965</v>
      </c>
      <c r="H32" s="49">
        <v>6647</v>
      </c>
      <c r="I32" s="49">
        <v>6842</v>
      </c>
      <c r="J32" s="49">
        <v>6746</v>
      </c>
      <c r="K32" s="49">
        <v>2776</v>
      </c>
      <c r="L32" s="49">
        <v>2707</v>
      </c>
      <c r="M32" s="49">
        <v>7</v>
      </c>
      <c r="N32" s="50">
        <f t="shared" si="1"/>
        <v>29452</v>
      </c>
      <c r="O32" s="50">
        <f t="shared" si="2"/>
        <v>39658</v>
      </c>
      <c r="P32" s="51">
        <f t="shared" si="3"/>
        <v>69110</v>
      </c>
    </row>
    <row r="33" spans="1:16">
      <c r="A33" s="48" t="s">
        <v>96</v>
      </c>
      <c r="B33" s="49">
        <v>7640</v>
      </c>
      <c r="C33" s="49">
        <v>7453</v>
      </c>
      <c r="D33" s="49">
        <v>7219</v>
      </c>
      <c r="E33" s="49">
        <v>7602</v>
      </c>
      <c r="F33" s="49">
        <v>7252</v>
      </c>
      <c r="G33" s="49">
        <v>7255</v>
      </c>
      <c r="H33" s="49">
        <v>7242</v>
      </c>
      <c r="I33" s="49">
        <v>7008</v>
      </c>
      <c r="J33" s="49">
        <v>6735</v>
      </c>
      <c r="K33" s="49">
        <v>3289</v>
      </c>
      <c r="L33" s="49">
        <v>3107</v>
      </c>
      <c r="M33" s="49">
        <v>47</v>
      </c>
      <c r="N33" s="50">
        <f t="shared" si="1"/>
        <v>29914</v>
      </c>
      <c r="O33" s="50">
        <f t="shared" si="2"/>
        <v>41935</v>
      </c>
      <c r="P33" s="51">
        <f t="shared" si="3"/>
        <v>71849</v>
      </c>
    </row>
    <row r="34" spans="1:16">
      <c r="A34" s="48" t="s">
        <v>97</v>
      </c>
      <c r="B34" s="49">
        <v>10747</v>
      </c>
      <c r="C34" s="49">
        <v>11061</v>
      </c>
      <c r="D34" s="49">
        <v>10837</v>
      </c>
      <c r="E34" s="49">
        <v>10970</v>
      </c>
      <c r="F34" s="49">
        <v>10212</v>
      </c>
      <c r="G34" s="49">
        <v>10143</v>
      </c>
      <c r="H34" s="49">
        <v>10226</v>
      </c>
      <c r="I34" s="49">
        <v>10004</v>
      </c>
      <c r="J34" s="49">
        <v>9856</v>
      </c>
      <c r="K34" s="49">
        <v>4276</v>
      </c>
      <c r="L34" s="49">
        <v>3843</v>
      </c>
      <c r="M34" s="49">
        <v>37</v>
      </c>
      <c r="N34" s="50">
        <f t="shared" si="1"/>
        <v>43615</v>
      </c>
      <c r="O34" s="50">
        <f t="shared" si="2"/>
        <v>58597</v>
      </c>
      <c r="P34" s="51">
        <f t="shared" si="3"/>
        <v>102212</v>
      </c>
    </row>
    <row r="35" spans="1:16">
      <c r="A35" s="48" t="s">
        <v>98</v>
      </c>
      <c r="B35" s="49">
        <v>67254</v>
      </c>
      <c r="C35" s="49">
        <v>64221</v>
      </c>
      <c r="D35" s="49">
        <v>61798</v>
      </c>
      <c r="E35" s="49">
        <v>61608</v>
      </c>
      <c r="F35" s="49">
        <v>57841</v>
      </c>
      <c r="G35" s="49">
        <v>57394</v>
      </c>
      <c r="H35" s="49">
        <v>54210</v>
      </c>
      <c r="I35" s="49">
        <v>51216</v>
      </c>
      <c r="J35" s="49">
        <v>48123</v>
      </c>
      <c r="K35" s="49">
        <v>28326</v>
      </c>
      <c r="L35" s="49">
        <v>26491</v>
      </c>
      <c r="M35" s="49">
        <v>189</v>
      </c>
      <c r="N35" s="50">
        <f t="shared" si="1"/>
        <v>254881</v>
      </c>
      <c r="O35" s="50">
        <f t="shared" si="2"/>
        <v>323790</v>
      </c>
      <c r="P35" s="51">
        <f t="shared" si="3"/>
        <v>578671</v>
      </c>
    </row>
    <row r="36" spans="1:16">
      <c r="A36" s="44" t="s">
        <v>99</v>
      </c>
      <c r="B36" s="45">
        <f t="shared" ref="B36:M36" si="7">SUM(B37:B44)</f>
        <v>216329</v>
      </c>
      <c r="C36" s="45">
        <f t="shared" si="7"/>
        <v>219724</v>
      </c>
      <c r="D36" s="45">
        <f t="shared" si="7"/>
        <v>210495</v>
      </c>
      <c r="E36" s="45">
        <f t="shared" si="7"/>
        <v>215701</v>
      </c>
      <c r="F36" s="45">
        <f t="shared" si="7"/>
        <v>204847</v>
      </c>
      <c r="G36" s="45">
        <f t="shared" si="7"/>
        <v>203313</v>
      </c>
      <c r="H36" s="45">
        <f t="shared" si="7"/>
        <v>200910</v>
      </c>
      <c r="I36" s="45">
        <f t="shared" si="7"/>
        <v>193897</v>
      </c>
      <c r="J36" s="45">
        <f t="shared" si="7"/>
        <v>187169</v>
      </c>
      <c r="K36" s="45">
        <f t="shared" si="7"/>
        <v>76364</v>
      </c>
      <c r="L36" s="45">
        <f t="shared" si="7"/>
        <v>66759</v>
      </c>
      <c r="M36" s="45">
        <f t="shared" si="7"/>
        <v>1639</v>
      </c>
      <c r="N36" s="46">
        <f t="shared" si="1"/>
        <v>862249</v>
      </c>
      <c r="O36" s="46">
        <f t="shared" si="2"/>
        <v>1134898</v>
      </c>
      <c r="P36" s="47">
        <f t="shared" si="3"/>
        <v>1997147</v>
      </c>
    </row>
    <row r="37" spans="1:16">
      <c r="A37" s="48" t="s">
        <v>100</v>
      </c>
      <c r="B37" s="49">
        <v>13742</v>
      </c>
      <c r="C37" s="49">
        <v>14136</v>
      </c>
      <c r="D37" s="49">
        <v>13366</v>
      </c>
      <c r="E37" s="49">
        <v>13980</v>
      </c>
      <c r="F37" s="49">
        <v>12872</v>
      </c>
      <c r="G37" s="49">
        <v>12622</v>
      </c>
      <c r="H37" s="49">
        <v>12552</v>
      </c>
      <c r="I37" s="49">
        <v>12434</v>
      </c>
      <c r="J37" s="49">
        <v>11921</v>
      </c>
      <c r="K37" s="49">
        <v>4129</v>
      </c>
      <c r="L37" s="49">
        <v>3808</v>
      </c>
      <c r="M37" s="49">
        <v>119</v>
      </c>
      <c r="N37" s="50">
        <f t="shared" si="1"/>
        <v>55224</v>
      </c>
      <c r="O37" s="50">
        <f t="shared" si="2"/>
        <v>70457</v>
      </c>
      <c r="P37" s="51">
        <f t="shared" si="3"/>
        <v>125681</v>
      </c>
    </row>
    <row r="38" spans="1:16">
      <c r="A38" s="48" t="s">
        <v>101</v>
      </c>
      <c r="B38" s="49">
        <v>27950</v>
      </c>
      <c r="C38" s="49">
        <v>28331</v>
      </c>
      <c r="D38" s="49">
        <v>26998</v>
      </c>
      <c r="E38" s="49">
        <v>27765</v>
      </c>
      <c r="F38" s="49">
        <v>26908</v>
      </c>
      <c r="G38" s="49">
        <v>26994</v>
      </c>
      <c r="H38" s="49">
        <v>26802</v>
      </c>
      <c r="I38" s="49">
        <v>26898</v>
      </c>
      <c r="J38" s="49">
        <v>25550</v>
      </c>
      <c r="K38" s="49">
        <v>10329</v>
      </c>
      <c r="L38" s="49">
        <v>9136</v>
      </c>
      <c r="M38" s="49">
        <v>260</v>
      </c>
      <c r="N38" s="50">
        <f t="shared" si="1"/>
        <v>111044</v>
      </c>
      <c r="O38" s="50">
        <f t="shared" si="2"/>
        <v>152877</v>
      </c>
      <c r="P38" s="51">
        <f t="shared" si="3"/>
        <v>263921</v>
      </c>
    </row>
    <row r="39" spans="1:16">
      <c r="A39" s="48" t="s">
        <v>102</v>
      </c>
      <c r="B39" s="49">
        <v>82489</v>
      </c>
      <c r="C39" s="49">
        <v>84558</v>
      </c>
      <c r="D39" s="49">
        <v>80652</v>
      </c>
      <c r="E39" s="49">
        <v>82171</v>
      </c>
      <c r="F39" s="49">
        <v>78183</v>
      </c>
      <c r="G39" s="49">
        <v>77851</v>
      </c>
      <c r="H39" s="49">
        <v>78199</v>
      </c>
      <c r="I39" s="49">
        <v>76241</v>
      </c>
      <c r="J39" s="49">
        <v>71733</v>
      </c>
      <c r="K39" s="49">
        <v>28394</v>
      </c>
      <c r="L39" s="49">
        <v>24393</v>
      </c>
      <c r="M39" s="49">
        <v>970</v>
      </c>
      <c r="N39" s="50">
        <f t="shared" si="1"/>
        <v>329870</v>
      </c>
      <c r="O39" s="50">
        <f t="shared" si="2"/>
        <v>435964</v>
      </c>
      <c r="P39" s="51">
        <f t="shared" si="3"/>
        <v>765834</v>
      </c>
    </row>
    <row r="40" spans="1:16">
      <c r="A40" s="48" t="s">
        <v>103</v>
      </c>
      <c r="B40" s="49">
        <v>6616</v>
      </c>
      <c r="C40" s="49">
        <v>6817</v>
      </c>
      <c r="D40" s="49">
        <v>6255</v>
      </c>
      <c r="E40" s="49">
        <v>6600</v>
      </c>
      <c r="F40" s="49">
        <v>6302</v>
      </c>
      <c r="G40" s="49">
        <v>6306</v>
      </c>
      <c r="H40" s="49">
        <v>6014</v>
      </c>
      <c r="I40" s="49">
        <v>6115</v>
      </c>
      <c r="J40" s="49">
        <v>5403</v>
      </c>
      <c r="K40" s="49">
        <v>2170</v>
      </c>
      <c r="L40" s="49">
        <v>1786</v>
      </c>
      <c r="M40" s="49">
        <v>86</v>
      </c>
      <c r="N40" s="50">
        <f t="shared" si="1"/>
        <v>26288</v>
      </c>
      <c r="O40" s="50">
        <f t="shared" si="2"/>
        <v>34182</v>
      </c>
      <c r="P40" s="51">
        <f t="shared" si="3"/>
        <v>60470</v>
      </c>
    </row>
    <row r="41" spans="1:16">
      <c r="A41" s="48" t="s">
        <v>104</v>
      </c>
      <c r="B41" s="49">
        <v>3413</v>
      </c>
      <c r="C41" s="49">
        <v>3631</v>
      </c>
      <c r="D41" s="49">
        <v>3412</v>
      </c>
      <c r="E41" s="49">
        <v>3606</v>
      </c>
      <c r="F41" s="49">
        <v>3587</v>
      </c>
      <c r="G41" s="49">
        <v>3554</v>
      </c>
      <c r="H41" s="49">
        <v>3490</v>
      </c>
      <c r="I41" s="49">
        <v>3379</v>
      </c>
      <c r="J41" s="49">
        <v>3401</v>
      </c>
      <c r="K41" s="49">
        <v>1611</v>
      </c>
      <c r="L41" s="49">
        <v>1497</v>
      </c>
      <c r="M41" s="49">
        <v>0</v>
      </c>
      <c r="N41" s="50">
        <f t="shared" si="1"/>
        <v>14062</v>
      </c>
      <c r="O41" s="50">
        <f t="shared" si="2"/>
        <v>20519</v>
      </c>
      <c r="P41" s="51">
        <f t="shared" si="3"/>
        <v>34581</v>
      </c>
    </row>
    <row r="42" spans="1:16">
      <c r="A42" s="48" t="s">
        <v>105</v>
      </c>
      <c r="B42" s="49">
        <v>24692</v>
      </c>
      <c r="C42" s="49">
        <v>24946</v>
      </c>
      <c r="D42" s="49">
        <v>24609</v>
      </c>
      <c r="E42" s="49">
        <v>25389</v>
      </c>
      <c r="F42" s="49">
        <v>24402</v>
      </c>
      <c r="G42" s="49">
        <v>23557</v>
      </c>
      <c r="H42" s="49">
        <v>22419</v>
      </c>
      <c r="I42" s="49">
        <v>18467</v>
      </c>
      <c r="J42" s="49">
        <v>20727</v>
      </c>
      <c r="K42" s="49">
        <v>10505</v>
      </c>
      <c r="L42" s="49">
        <v>8710</v>
      </c>
      <c r="M42" s="49">
        <v>60</v>
      </c>
      <c r="N42" s="50">
        <f t="shared" si="1"/>
        <v>99636</v>
      </c>
      <c r="O42" s="50">
        <f t="shared" si="2"/>
        <v>128847</v>
      </c>
      <c r="P42" s="51">
        <f t="shared" si="3"/>
        <v>228483</v>
      </c>
    </row>
    <row r="43" spans="1:16">
      <c r="A43" s="48" t="s">
        <v>106</v>
      </c>
      <c r="B43" s="49">
        <v>51163</v>
      </c>
      <c r="C43" s="49">
        <v>51332</v>
      </c>
      <c r="D43" s="49">
        <v>49479</v>
      </c>
      <c r="E43" s="49">
        <v>50308</v>
      </c>
      <c r="F43" s="49">
        <v>47172</v>
      </c>
      <c r="G43" s="49">
        <v>47026</v>
      </c>
      <c r="H43" s="49">
        <v>46198</v>
      </c>
      <c r="I43" s="49">
        <v>45943</v>
      </c>
      <c r="J43" s="49">
        <v>43608</v>
      </c>
      <c r="K43" s="49">
        <v>16859</v>
      </c>
      <c r="L43" s="49">
        <v>15196</v>
      </c>
      <c r="M43" s="49">
        <v>144</v>
      </c>
      <c r="N43" s="50">
        <f t="shared" si="1"/>
        <v>202282</v>
      </c>
      <c r="O43" s="50">
        <f t="shared" si="2"/>
        <v>262146</v>
      </c>
      <c r="P43" s="51">
        <f t="shared" si="3"/>
        <v>464428</v>
      </c>
    </row>
    <row r="44" spans="1:16">
      <c r="A44" s="48" t="s">
        <v>107</v>
      </c>
      <c r="B44" s="49">
        <v>6264</v>
      </c>
      <c r="C44" s="49">
        <v>5973</v>
      </c>
      <c r="D44" s="49">
        <v>5724</v>
      </c>
      <c r="E44" s="49">
        <v>5882</v>
      </c>
      <c r="F44" s="49">
        <v>5421</v>
      </c>
      <c r="G44" s="49">
        <v>5403</v>
      </c>
      <c r="H44" s="49">
        <v>5236</v>
      </c>
      <c r="I44" s="49">
        <v>4420</v>
      </c>
      <c r="J44" s="49">
        <v>4826</v>
      </c>
      <c r="K44" s="49">
        <v>2367</v>
      </c>
      <c r="L44" s="49">
        <v>2233</v>
      </c>
      <c r="M44" s="49">
        <v>0</v>
      </c>
      <c r="N44" s="50">
        <f t="shared" si="1"/>
        <v>23843</v>
      </c>
      <c r="O44" s="50">
        <f t="shared" si="2"/>
        <v>29906</v>
      </c>
      <c r="P44" s="51">
        <f t="shared" si="3"/>
        <v>53749</v>
      </c>
    </row>
    <row r="45" spans="1:16">
      <c r="A45" s="44" t="s">
        <v>108</v>
      </c>
      <c r="B45" s="45">
        <f t="shared" ref="B45:M45" si="8">SUM(B46:B59)</f>
        <v>386588</v>
      </c>
      <c r="C45" s="45">
        <f t="shared" si="8"/>
        <v>387897</v>
      </c>
      <c r="D45" s="45">
        <f t="shared" si="8"/>
        <v>377626</v>
      </c>
      <c r="E45" s="45">
        <f t="shared" si="8"/>
        <v>379510</v>
      </c>
      <c r="F45" s="45">
        <f t="shared" si="8"/>
        <v>356259</v>
      </c>
      <c r="G45" s="45">
        <f t="shared" si="8"/>
        <v>356246</v>
      </c>
      <c r="H45" s="45">
        <f t="shared" si="8"/>
        <v>344486</v>
      </c>
      <c r="I45" s="45">
        <f t="shared" si="8"/>
        <v>337506</v>
      </c>
      <c r="J45" s="45">
        <f t="shared" si="8"/>
        <v>320472</v>
      </c>
      <c r="K45" s="45">
        <f t="shared" si="8"/>
        <v>118494</v>
      </c>
      <c r="L45" s="45">
        <f t="shared" si="8"/>
        <v>112457</v>
      </c>
      <c r="M45" s="45">
        <f t="shared" si="8"/>
        <v>2474</v>
      </c>
      <c r="N45" s="46">
        <f t="shared" si="1"/>
        <v>1531621</v>
      </c>
      <c r="O45" s="46">
        <f t="shared" si="2"/>
        <v>1948394</v>
      </c>
      <c r="P45" s="47">
        <f t="shared" si="3"/>
        <v>3480015</v>
      </c>
    </row>
    <row r="46" spans="1:16">
      <c r="A46" s="48" t="s">
        <v>109</v>
      </c>
      <c r="B46" s="49">
        <v>15864</v>
      </c>
      <c r="C46" s="49">
        <v>16205</v>
      </c>
      <c r="D46" s="49">
        <v>15927</v>
      </c>
      <c r="E46" s="49">
        <v>15683</v>
      </c>
      <c r="F46" s="49">
        <v>14753</v>
      </c>
      <c r="G46" s="49">
        <v>14602</v>
      </c>
      <c r="H46" s="49">
        <v>14657</v>
      </c>
      <c r="I46" s="49">
        <v>14472</v>
      </c>
      <c r="J46" s="49">
        <v>13576</v>
      </c>
      <c r="K46" s="49">
        <v>5611</v>
      </c>
      <c r="L46" s="49">
        <v>5150</v>
      </c>
      <c r="M46" s="49">
        <v>16</v>
      </c>
      <c r="N46" s="50">
        <f t="shared" si="1"/>
        <v>63679</v>
      </c>
      <c r="O46" s="50">
        <f t="shared" si="2"/>
        <v>82837</v>
      </c>
      <c r="P46" s="51">
        <f t="shared" si="3"/>
        <v>146516</v>
      </c>
    </row>
    <row r="47" spans="1:16">
      <c r="A47" s="48" t="s">
        <v>110</v>
      </c>
      <c r="B47" s="49">
        <v>39496</v>
      </c>
      <c r="C47" s="49">
        <v>38701</v>
      </c>
      <c r="D47" s="49">
        <v>37878</v>
      </c>
      <c r="E47" s="49">
        <v>38182</v>
      </c>
      <c r="F47" s="49">
        <v>36096</v>
      </c>
      <c r="G47" s="49">
        <v>35970</v>
      </c>
      <c r="H47" s="49">
        <v>35434</v>
      </c>
      <c r="I47" s="49">
        <v>34343</v>
      </c>
      <c r="J47" s="49">
        <v>32420</v>
      </c>
      <c r="K47" s="49">
        <v>13102</v>
      </c>
      <c r="L47" s="49">
        <v>12326</v>
      </c>
      <c r="M47" s="49">
        <v>168</v>
      </c>
      <c r="N47" s="50">
        <f t="shared" si="1"/>
        <v>154257</v>
      </c>
      <c r="O47" s="50">
        <f t="shared" si="2"/>
        <v>199859</v>
      </c>
      <c r="P47" s="51">
        <f t="shared" si="3"/>
        <v>354116</v>
      </c>
    </row>
    <row r="48" spans="1:16">
      <c r="A48" s="48" t="s">
        <v>111</v>
      </c>
      <c r="B48" s="49">
        <v>27248</v>
      </c>
      <c r="C48" s="49">
        <v>27796</v>
      </c>
      <c r="D48" s="49">
        <v>27241</v>
      </c>
      <c r="E48" s="49">
        <v>27674</v>
      </c>
      <c r="F48" s="49">
        <v>26051</v>
      </c>
      <c r="G48" s="49">
        <v>26339</v>
      </c>
      <c r="H48" s="49">
        <v>25249</v>
      </c>
      <c r="I48" s="49">
        <v>24453</v>
      </c>
      <c r="J48" s="49">
        <v>23111</v>
      </c>
      <c r="K48" s="49">
        <v>7318</v>
      </c>
      <c r="L48" s="49">
        <v>6501</v>
      </c>
      <c r="M48" s="49">
        <v>58</v>
      </c>
      <c r="N48" s="50">
        <f t="shared" si="1"/>
        <v>109959</v>
      </c>
      <c r="O48" s="50">
        <f t="shared" si="2"/>
        <v>139080</v>
      </c>
      <c r="P48" s="51">
        <f t="shared" si="3"/>
        <v>249039</v>
      </c>
    </row>
    <row r="49" spans="1:16">
      <c r="A49" s="48" t="s">
        <v>112</v>
      </c>
      <c r="B49" s="49">
        <v>14353</v>
      </c>
      <c r="C49" s="49">
        <v>14609</v>
      </c>
      <c r="D49" s="49">
        <v>14117</v>
      </c>
      <c r="E49" s="49">
        <v>14392</v>
      </c>
      <c r="F49" s="49">
        <v>13517</v>
      </c>
      <c r="G49" s="49">
        <v>13575</v>
      </c>
      <c r="H49" s="49">
        <v>13675</v>
      </c>
      <c r="I49" s="49">
        <v>13539</v>
      </c>
      <c r="J49" s="49">
        <v>12974</v>
      </c>
      <c r="K49" s="49">
        <v>5037</v>
      </c>
      <c r="L49" s="49">
        <v>4700</v>
      </c>
      <c r="M49" s="49">
        <v>90</v>
      </c>
      <c r="N49" s="50">
        <f t="shared" si="1"/>
        <v>57471</v>
      </c>
      <c r="O49" s="50">
        <f t="shared" si="2"/>
        <v>77107</v>
      </c>
      <c r="P49" s="51">
        <f t="shared" si="3"/>
        <v>134578</v>
      </c>
    </row>
    <row r="50" spans="1:16">
      <c r="A50" s="48" t="s">
        <v>113</v>
      </c>
      <c r="B50" s="49">
        <v>37893</v>
      </c>
      <c r="C50" s="49">
        <v>37588</v>
      </c>
      <c r="D50" s="49">
        <v>36580</v>
      </c>
      <c r="E50" s="49">
        <v>36785</v>
      </c>
      <c r="F50" s="49">
        <v>34759</v>
      </c>
      <c r="G50" s="49">
        <v>35228</v>
      </c>
      <c r="H50" s="49">
        <v>33091</v>
      </c>
      <c r="I50" s="49">
        <v>32787</v>
      </c>
      <c r="J50" s="49">
        <v>30524</v>
      </c>
      <c r="K50" s="49">
        <v>10652</v>
      </c>
      <c r="L50" s="49">
        <v>10225</v>
      </c>
      <c r="M50" s="49">
        <v>323</v>
      </c>
      <c r="N50" s="50">
        <f t="shared" si="1"/>
        <v>148846</v>
      </c>
      <c r="O50" s="50">
        <f t="shared" si="2"/>
        <v>187589</v>
      </c>
      <c r="P50" s="51">
        <f t="shared" si="3"/>
        <v>336435</v>
      </c>
    </row>
    <row r="51" spans="1:16">
      <c r="A51" s="48" t="s">
        <v>114</v>
      </c>
      <c r="B51" s="49">
        <v>57206</v>
      </c>
      <c r="C51" s="49">
        <v>58215</v>
      </c>
      <c r="D51" s="49">
        <v>55774</v>
      </c>
      <c r="E51" s="49">
        <v>56340</v>
      </c>
      <c r="F51" s="49">
        <v>53379</v>
      </c>
      <c r="G51" s="49">
        <v>54579</v>
      </c>
      <c r="H51" s="49">
        <v>52168</v>
      </c>
      <c r="I51" s="49">
        <v>51580</v>
      </c>
      <c r="J51" s="49">
        <v>48693</v>
      </c>
      <c r="K51" s="49">
        <v>16300</v>
      </c>
      <c r="L51" s="49">
        <v>15370</v>
      </c>
      <c r="M51" s="49">
        <v>126</v>
      </c>
      <c r="N51" s="50">
        <f t="shared" si="1"/>
        <v>227535</v>
      </c>
      <c r="O51" s="50">
        <f t="shared" si="2"/>
        <v>292195</v>
      </c>
      <c r="P51" s="51">
        <f t="shared" si="3"/>
        <v>519730</v>
      </c>
    </row>
    <row r="52" spans="1:16">
      <c r="A52" s="48" t="s">
        <v>115</v>
      </c>
      <c r="B52" s="49">
        <v>9571</v>
      </c>
      <c r="C52" s="49">
        <v>9847</v>
      </c>
      <c r="D52" s="49">
        <v>9537</v>
      </c>
      <c r="E52" s="49">
        <v>9406</v>
      </c>
      <c r="F52" s="49">
        <v>8654</v>
      </c>
      <c r="G52" s="49">
        <v>8411</v>
      </c>
      <c r="H52" s="49">
        <v>8526</v>
      </c>
      <c r="I52" s="49">
        <v>8043</v>
      </c>
      <c r="J52" s="49">
        <v>7676</v>
      </c>
      <c r="K52" s="49">
        <v>2592</v>
      </c>
      <c r="L52" s="49">
        <v>2608</v>
      </c>
      <c r="M52" s="49">
        <v>85</v>
      </c>
      <c r="N52" s="50">
        <f t="shared" si="1"/>
        <v>38361</v>
      </c>
      <c r="O52" s="50">
        <f t="shared" si="2"/>
        <v>46595</v>
      </c>
      <c r="P52" s="51">
        <f t="shared" si="3"/>
        <v>84956</v>
      </c>
    </row>
    <row r="53" spans="1:16">
      <c r="A53" s="48" t="s">
        <v>116</v>
      </c>
      <c r="B53" s="49">
        <v>7469</v>
      </c>
      <c r="C53" s="49">
        <v>7680</v>
      </c>
      <c r="D53" s="49">
        <v>7640</v>
      </c>
      <c r="E53" s="49">
        <v>7650</v>
      </c>
      <c r="F53" s="49">
        <v>7429</v>
      </c>
      <c r="G53" s="49">
        <v>7566</v>
      </c>
      <c r="H53" s="49">
        <v>7480</v>
      </c>
      <c r="I53" s="49">
        <v>7613</v>
      </c>
      <c r="J53" s="49">
        <v>7108</v>
      </c>
      <c r="K53" s="49">
        <v>2999</v>
      </c>
      <c r="L53" s="49">
        <v>2970</v>
      </c>
      <c r="M53" s="49">
        <v>37</v>
      </c>
      <c r="N53" s="50">
        <f t="shared" si="1"/>
        <v>30439</v>
      </c>
      <c r="O53" s="50">
        <f t="shared" si="2"/>
        <v>43202</v>
      </c>
      <c r="P53" s="51">
        <f t="shared" si="3"/>
        <v>73641</v>
      </c>
    </row>
    <row r="54" spans="1:16">
      <c r="A54" s="48" t="s">
        <v>117</v>
      </c>
      <c r="B54" s="49">
        <v>56400</v>
      </c>
      <c r="C54" s="49">
        <v>56933</v>
      </c>
      <c r="D54" s="49">
        <v>55970</v>
      </c>
      <c r="E54" s="49">
        <v>55315</v>
      </c>
      <c r="F54" s="49">
        <v>50653</v>
      </c>
      <c r="G54" s="49">
        <v>49057</v>
      </c>
      <c r="H54" s="49">
        <v>46689</v>
      </c>
      <c r="I54" s="49">
        <v>44611</v>
      </c>
      <c r="J54" s="49">
        <v>41555</v>
      </c>
      <c r="K54" s="49">
        <v>16009</v>
      </c>
      <c r="L54" s="49">
        <v>15241</v>
      </c>
      <c r="M54" s="49">
        <v>237</v>
      </c>
      <c r="N54" s="50">
        <f t="shared" si="1"/>
        <v>224618</v>
      </c>
      <c r="O54" s="50">
        <f t="shared" si="2"/>
        <v>264052</v>
      </c>
      <c r="P54" s="51">
        <f t="shared" si="3"/>
        <v>488670</v>
      </c>
    </row>
    <row r="55" spans="1:16">
      <c r="A55" s="48" t="s">
        <v>118</v>
      </c>
      <c r="B55" s="49">
        <v>40660</v>
      </c>
      <c r="C55" s="49">
        <v>40051</v>
      </c>
      <c r="D55" s="49">
        <v>38245</v>
      </c>
      <c r="E55" s="49">
        <v>38273</v>
      </c>
      <c r="F55" s="49">
        <v>36231</v>
      </c>
      <c r="G55" s="49">
        <v>36554</v>
      </c>
      <c r="H55" s="49">
        <v>34942</v>
      </c>
      <c r="I55" s="49">
        <v>34940</v>
      </c>
      <c r="J55" s="49">
        <v>33562</v>
      </c>
      <c r="K55" s="49">
        <v>12927</v>
      </c>
      <c r="L55" s="49">
        <v>12325</v>
      </c>
      <c r="M55" s="49">
        <v>377</v>
      </c>
      <c r="N55" s="50">
        <f t="shared" si="1"/>
        <v>157229</v>
      </c>
      <c r="O55" s="50">
        <f t="shared" si="2"/>
        <v>201858</v>
      </c>
      <c r="P55" s="51">
        <f t="shared" si="3"/>
        <v>359087</v>
      </c>
    </row>
    <row r="56" spans="1:16">
      <c r="A56" s="48" t="s">
        <v>119</v>
      </c>
      <c r="B56" s="49">
        <v>27198</v>
      </c>
      <c r="C56" s="49">
        <v>27651</v>
      </c>
      <c r="D56" s="49">
        <v>26758</v>
      </c>
      <c r="E56" s="49">
        <v>27054</v>
      </c>
      <c r="F56" s="49">
        <v>25459</v>
      </c>
      <c r="G56" s="49">
        <v>25663</v>
      </c>
      <c r="H56" s="49">
        <v>25410</v>
      </c>
      <c r="I56" s="49">
        <v>25363</v>
      </c>
      <c r="J56" s="49">
        <v>24680</v>
      </c>
      <c r="K56" s="49">
        <v>10389</v>
      </c>
      <c r="L56" s="49">
        <v>9406</v>
      </c>
      <c r="M56" s="49">
        <v>335</v>
      </c>
      <c r="N56" s="50">
        <f t="shared" si="1"/>
        <v>108661</v>
      </c>
      <c r="O56" s="50">
        <f t="shared" si="2"/>
        <v>146705</v>
      </c>
      <c r="P56" s="51">
        <f t="shared" si="3"/>
        <v>255366</v>
      </c>
    </row>
    <row r="57" spans="1:16">
      <c r="A57" s="48" t="s">
        <v>120</v>
      </c>
      <c r="B57" s="49">
        <v>21862</v>
      </c>
      <c r="C57" s="49">
        <v>21535</v>
      </c>
      <c r="D57" s="49">
        <v>21669</v>
      </c>
      <c r="E57" s="49">
        <v>22123</v>
      </c>
      <c r="F57" s="49">
        <v>20878</v>
      </c>
      <c r="G57" s="49">
        <v>20425</v>
      </c>
      <c r="H57" s="49">
        <v>19772</v>
      </c>
      <c r="I57" s="49">
        <v>19052</v>
      </c>
      <c r="J57" s="49">
        <v>18894</v>
      </c>
      <c r="K57" s="49">
        <v>5991</v>
      </c>
      <c r="L57" s="49">
        <v>5820</v>
      </c>
      <c r="M57" s="49">
        <v>305</v>
      </c>
      <c r="N57" s="50">
        <f t="shared" si="1"/>
        <v>87189</v>
      </c>
      <c r="O57" s="50">
        <f t="shared" si="2"/>
        <v>111137</v>
      </c>
      <c r="P57" s="51">
        <f t="shared" si="3"/>
        <v>198326</v>
      </c>
    </row>
    <row r="58" spans="1:16">
      <c r="A58" s="48" t="s">
        <v>121</v>
      </c>
      <c r="B58" s="49">
        <v>14658</v>
      </c>
      <c r="C58" s="49">
        <v>14386</v>
      </c>
      <c r="D58" s="49">
        <v>13950</v>
      </c>
      <c r="E58" s="49">
        <v>14005</v>
      </c>
      <c r="F58" s="49">
        <v>13086</v>
      </c>
      <c r="G58" s="49">
        <v>12860</v>
      </c>
      <c r="H58" s="49">
        <v>12583</v>
      </c>
      <c r="I58" s="49">
        <v>12527</v>
      </c>
      <c r="J58" s="49">
        <v>11483</v>
      </c>
      <c r="K58" s="49">
        <v>4615</v>
      </c>
      <c r="L58" s="49">
        <v>4670</v>
      </c>
      <c r="M58" s="49">
        <v>200</v>
      </c>
      <c r="N58" s="50">
        <f t="shared" si="1"/>
        <v>56999</v>
      </c>
      <c r="O58" s="50">
        <f t="shared" si="2"/>
        <v>72024</v>
      </c>
      <c r="P58" s="51">
        <f t="shared" si="3"/>
        <v>129023</v>
      </c>
    </row>
    <row r="59" spans="1:16">
      <c r="A59" s="48" t="s">
        <v>122</v>
      </c>
      <c r="B59" s="49">
        <v>16710</v>
      </c>
      <c r="C59" s="49">
        <v>16700</v>
      </c>
      <c r="D59" s="49">
        <v>16340</v>
      </c>
      <c r="E59" s="49">
        <v>16628</v>
      </c>
      <c r="F59" s="49">
        <v>15314</v>
      </c>
      <c r="G59" s="49">
        <v>15417</v>
      </c>
      <c r="H59" s="49">
        <v>14810</v>
      </c>
      <c r="I59" s="49">
        <v>14183</v>
      </c>
      <c r="J59" s="49">
        <v>14216</v>
      </c>
      <c r="K59" s="49">
        <v>4952</v>
      </c>
      <c r="L59" s="49">
        <v>5145</v>
      </c>
      <c r="M59" s="49">
        <v>117</v>
      </c>
      <c r="N59" s="50">
        <f t="shared" si="1"/>
        <v>66378</v>
      </c>
      <c r="O59" s="50">
        <f t="shared" si="2"/>
        <v>84154</v>
      </c>
      <c r="P59" s="51">
        <f t="shared" si="3"/>
        <v>150532</v>
      </c>
    </row>
    <row r="60" spans="1:16">
      <c r="A60" s="44" t="s">
        <v>123</v>
      </c>
      <c r="B60" s="45">
        <f t="shared" ref="B60:M60" si="9">SUM(B61:B66)</f>
        <v>181753</v>
      </c>
      <c r="C60" s="45">
        <f t="shared" si="9"/>
        <v>182728</v>
      </c>
      <c r="D60" s="45">
        <f t="shared" si="9"/>
        <v>177593</v>
      </c>
      <c r="E60" s="45">
        <f t="shared" si="9"/>
        <v>178929</v>
      </c>
      <c r="F60" s="45">
        <f t="shared" si="9"/>
        <v>167611</v>
      </c>
      <c r="G60" s="45">
        <f t="shared" si="9"/>
        <v>167808</v>
      </c>
      <c r="H60" s="45">
        <f t="shared" si="9"/>
        <v>162681</v>
      </c>
      <c r="I60" s="45">
        <f t="shared" si="9"/>
        <v>157851</v>
      </c>
      <c r="J60" s="45">
        <f t="shared" si="9"/>
        <v>150324</v>
      </c>
      <c r="K60" s="45">
        <f t="shared" si="9"/>
        <v>63772</v>
      </c>
      <c r="L60" s="45">
        <f t="shared" si="9"/>
        <v>57711</v>
      </c>
      <c r="M60" s="45">
        <f t="shared" si="9"/>
        <v>1523</v>
      </c>
      <c r="N60" s="46">
        <f t="shared" si="1"/>
        <v>721003</v>
      </c>
      <c r="O60" s="46">
        <f t="shared" si="2"/>
        <v>929281</v>
      </c>
      <c r="P60" s="47">
        <f t="shared" si="3"/>
        <v>1650284</v>
      </c>
    </row>
    <row r="61" spans="1:16">
      <c r="A61" s="48" t="s">
        <v>124</v>
      </c>
      <c r="B61" s="49">
        <v>10883</v>
      </c>
      <c r="C61" s="49">
        <v>11078</v>
      </c>
      <c r="D61" s="49">
        <v>11080</v>
      </c>
      <c r="E61" s="49">
        <v>10993</v>
      </c>
      <c r="F61" s="49">
        <v>10241</v>
      </c>
      <c r="G61" s="49">
        <v>10455</v>
      </c>
      <c r="H61" s="49">
        <v>10414</v>
      </c>
      <c r="I61" s="49">
        <v>10361</v>
      </c>
      <c r="J61" s="49">
        <v>10093</v>
      </c>
      <c r="K61" s="49">
        <v>3540</v>
      </c>
      <c r="L61" s="49">
        <v>3382</v>
      </c>
      <c r="M61" s="49">
        <v>138</v>
      </c>
      <c r="N61" s="50">
        <f t="shared" si="1"/>
        <v>44034</v>
      </c>
      <c r="O61" s="50">
        <f t="shared" si="2"/>
        <v>58624</v>
      </c>
      <c r="P61" s="51">
        <f t="shared" si="3"/>
        <v>102658</v>
      </c>
    </row>
    <row r="62" spans="1:16">
      <c r="A62" s="48" t="s">
        <v>125</v>
      </c>
      <c r="B62" s="49">
        <v>61887</v>
      </c>
      <c r="C62" s="49">
        <v>62324</v>
      </c>
      <c r="D62" s="49">
        <v>60186</v>
      </c>
      <c r="E62" s="49">
        <v>60428</v>
      </c>
      <c r="F62" s="49">
        <v>56536</v>
      </c>
      <c r="G62" s="49">
        <v>56781</v>
      </c>
      <c r="H62" s="49">
        <v>54820</v>
      </c>
      <c r="I62" s="49">
        <v>53278</v>
      </c>
      <c r="J62" s="49">
        <v>50721</v>
      </c>
      <c r="K62" s="49">
        <v>18990</v>
      </c>
      <c r="L62" s="49">
        <v>17141</v>
      </c>
      <c r="M62" s="49">
        <v>668</v>
      </c>
      <c r="N62" s="50">
        <f t="shared" si="1"/>
        <v>244825</v>
      </c>
      <c r="O62" s="50">
        <f t="shared" si="2"/>
        <v>308935</v>
      </c>
      <c r="P62" s="51">
        <f t="shared" si="3"/>
        <v>553760</v>
      </c>
    </row>
    <row r="63" spans="1:16">
      <c r="A63" s="48" t="s">
        <v>126</v>
      </c>
      <c r="B63" s="49">
        <v>26844</v>
      </c>
      <c r="C63" s="49">
        <v>26566</v>
      </c>
      <c r="D63" s="49">
        <v>25214</v>
      </c>
      <c r="E63" s="49">
        <v>25646</v>
      </c>
      <c r="F63" s="49">
        <v>23850</v>
      </c>
      <c r="G63" s="49">
        <v>23876</v>
      </c>
      <c r="H63" s="49">
        <v>23187</v>
      </c>
      <c r="I63" s="49">
        <v>22489</v>
      </c>
      <c r="J63" s="49">
        <v>20755</v>
      </c>
      <c r="K63" s="49">
        <v>11986</v>
      </c>
      <c r="L63" s="49">
        <v>10799</v>
      </c>
      <c r="M63" s="49">
        <v>433</v>
      </c>
      <c r="N63" s="50">
        <f t="shared" si="1"/>
        <v>104270</v>
      </c>
      <c r="O63" s="50">
        <f t="shared" si="2"/>
        <v>137375</v>
      </c>
      <c r="P63" s="51">
        <f t="shared" si="3"/>
        <v>241645</v>
      </c>
    </row>
    <row r="64" spans="1:16">
      <c r="A64" s="48" t="s">
        <v>127</v>
      </c>
      <c r="B64" s="49">
        <v>25765</v>
      </c>
      <c r="C64" s="49">
        <v>26199</v>
      </c>
      <c r="D64" s="49">
        <v>25651</v>
      </c>
      <c r="E64" s="49">
        <v>25941</v>
      </c>
      <c r="F64" s="49">
        <v>24053</v>
      </c>
      <c r="G64" s="49">
        <v>23735</v>
      </c>
      <c r="H64" s="49">
        <v>22604</v>
      </c>
      <c r="I64" s="49">
        <v>21932</v>
      </c>
      <c r="J64" s="49">
        <v>21048</v>
      </c>
      <c r="K64" s="49">
        <v>11317</v>
      </c>
      <c r="L64" s="49">
        <v>9590</v>
      </c>
      <c r="M64" s="49">
        <v>51</v>
      </c>
      <c r="N64" s="50">
        <f t="shared" si="1"/>
        <v>103556</v>
      </c>
      <c r="O64" s="50">
        <f t="shared" si="2"/>
        <v>134330</v>
      </c>
      <c r="P64" s="51">
        <f t="shared" si="3"/>
        <v>237886</v>
      </c>
    </row>
    <row r="65" spans="1:16">
      <c r="A65" s="48" t="s">
        <v>128</v>
      </c>
      <c r="B65" s="49">
        <v>47384</v>
      </c>
      <c r="C65" s="49">
        <v>47510</v>
      </c>
      <c r="D65" s="49">
        <v>46793</v>
      </c>
      <c r="E65" s="49">
        <v>47280</v>
      </c>
      <c r="F65" s="49">
        <v>45034</v>
      </c>
      <c r="G65" s="49">
        <v>44764</v>
      </c>
      <c r="H65" s="49">
        <v>43722</v>
      </c>
      <c r="I65" s="49">
        <v>42224</v>
      </c>
      <c r="J65" s="49">
        <v>40406</v>
      </c>
      <c r="K65" s="49">
        <v>14434</v>
      </c>
      <c r="L65" s="49">
        <v>13635</v>
      </c>
      <c r="M65" s="49">
        <v>209</v>
      </c>
      <c r="N65" s="50">
        <f t="shared" si="1"/>
        <v>188967</v>
      </c>
      <c r="O65" s="50">
        <f t="shared" si="2"/>
        <v>244428</v>
      </c>
      <c r="P65" s="51">
        <f t="shared" si="3"/>
        <v>433395</v>
      </c>
    </row>
    <row r="66" spans="1:16">
      <c r="A66" s="48" t="s">
        <v>129</v>
      </c>
      <c r="B66" s="49">
        <v>8990</v>
      </c>
      <c r="C66" s="49">
        <v>9051</v>
      </c>
      <c r="D66" s="49">
        <v>8669</v>
      </c>
      <c r="E66" s="49">
        <v>8641</v>
      </c>
      <c r="F66" s="49">
        <v>7897</v>
      </c>
      <c r="G66" s="49">
        <v>8197</v>
      </c>
      <c r="H66" s="49">
        <v>7934</v>
      </c>
      <c r="I66" s="49">
        <v>7567</v>
      </c>
      <c r="J66" s="49">
        <v>7301</v>
      </c>
      <c r="K66" s="49">
        <v>3505</v>
      </c>
      <c r="L66" s="49">
        <v>3164</v>
      </c>
      <c r="M66" s="49">
        <v>24</v>
      </c>
      <c r="N66" s="50">
        <f t="shared" si="1"/>
        <v>35351</v>
      </c>
      <c r="O66" s="50">
        <f t="shared" si="2"/>
        <v>45589</v>
      </c>
      <c r="P66" s="51">
        <f t="shared" si="3"/>
        <v>80940</v>
      </c>
    </row>
    <row r="67" spans="1:16">
      <c r="A67" s="44" t="s">
        <v>130</v>
      </c>
      <c r="B67" s="45">
        <f t="shared" ref="B67:M67" si="10">SUM(B68:B77)</f>
        <v>238463</v>
      </c>
      <c r="C67" s="45">
        <f t="shared" si="10"/>
        <v>241053</v>
      </c>
      <c r="D67" s="45">
        <f t="shared" si="10"/>
        <v>237779</v>
      </c>
      <c r="E67" s="45">
        <f t="shared" si="10"/>
        <v>240278</v>
      </c>
      <c r="F67" s="45">
        <f t="shared" si="10"/>
        <v>225700</v>
      </c>
      <c r="G67" s="45">
        <f t="shared" si="10"/>
        <v>226545</v>
      </c>
      <c r="H67" s="45">
        <f t="shared" si="10"/>
        <v>226233</v>
      </c>
      <c r="I67" s="45">
        <f t="shared" si="10"/>
        <v>220322</v>
      </c>
      <c r="J67" s="45">
        <f t="shared" si="10"/>
        <v>214780</v>
      </c>
      <c r="K67" s="45">
        <f t="shared" si="10"/>
        <v>87968</v>
      </c>
      <c r="L67" s="45">
        <f t="shared" si="10"/>
        <v>80722</v>
      </c>
      <c r="M67" s="45">
        <f t="shared" si="10"/>
        <v>1348</v>
      </c>
      <c r="N67" s="46">
        <f t="shared" si="1"/>
        <v>957573</v>
      </c>
      <c r="O67" s="46">
        <f t="shared" si="2"/>
        <v>1283618</v>
      </c>
      <c r="P67" s="47">
        <f t="shared" si="3"/>
        <v>2241191</v>
      </c>
    </row>
    <row r="68" spans="1:16">
      <c r="A68" s="48" t="s">
        <v>131</v>
      </c>
      <c r="B68" s="49">
        <v>29884</v>
      </c>
      <c r="C68" s="49">
        <v>30390</v>
      </c>
      <c r="D68" s="49">
        <v>30570</v>
      </c>
      <c r="E68" s="49">
        <v>30572</v>
      </c>
      <c r="F68" s="49">
        <v>28435</v>
      </c>
      <c r="G68" s="49">
        <v>28781</v>
      </c>
      <c r="H68" s="49">
        <v>28339</v>
      </c>
      <c r="I68" s="49">
        <v>28105</v>
      </c>
      <c r="J68" s="49">
        <v>29636</v>
      </c>
      <c r="K68" s="49">
        <v>10596</v>
      </c>
      <c r="L68" s="49">
        <v>10332</v>
      </c>
      <c r="M68" s="49">
        <v>0</v>
      </c>
      <c r="N68" s="50">
        <f t="shared" si="1"/>
        <v>121416</v>
      </c>
      <c r="O68" s="50">
        <f t="shared" si="2"/>
        <v>164224</v>
      </c>
      <c r="P68" s="51">
        <f t="shared" si="3"/>
        <v>285640</v>
      </c>
    </row>
    <row r="69" spans="1:16">
      <c r="A69" s="48" t="s">
        <v>132</v>
      </c>
      <c r="B69" s="49">
        <v>36061</v>
      </c>
      <c r="C69" s="49">
        <v>35813</v>
      </c>
      <c r="D69" s="49">
        <v>35785</v>
      </c>
      <c r="E69" s="49">
        <v>36572</v>
      </c>
      <c r="F69" s="49">
        <v>34951</v>
      </c>
      <c r="G69" s="49">
        <v>34577</v>
      </c>
      <c r="H69" s="49">
        <v>35600</v>
      </c>
      <c r="I69" s="49">
        <v>34569</v>
      </c>
      <c r="J69" s="49">
        <v>32679</v>
      </c>
      <c r="K69" s="49">
        <v>13789</v>
      </c>
      <c r="L69" s="49">
        <v>12781</v>
      </c>
      <c r="M69" s="49">
        <v>93</v>
      </c>
      <c r="N69" s="50">
        <f t="shared" si="1"/>
        <v>144231</v>
      </c>
      <c r="O69" s="50">
        <f t="shared" si="2"/>
        <v>199039</v>
      </c>
      <c r="P69" s="51">
        <f t="shared" si="3"/>
        <v>343270</v>
      </c>
    </row>
    <row r="70" spans="1:16">
      <c r="A70" s="48" t="s">
        <v>133</v>
      </c>
      <c r="B70" s="49">
        <v>32560</v>
      </c>
      <c r="C70" s="49">
        <v>34425</v>
      </c>
      <c r="D70" s="49">
        <v>34330</v>
      </c>
      <c r="E70" s="49">
        <v>34508</v>
      </c>
      <c r="F70" s="49">
        <v>32509</v>
      </c>
      <c r="G70" s="49">
        <v>33745</v>
      </c>
      <c r="H70" s="49">
        <v>34547</v>
      </c>
      <c r="I70" s="49">
        <v>33425</v>
      </c>
      <c r="J70" s="49">
        <v>32388</v>
      </c>
      <c r="K70" s="49">
        <v>10445</v>
      </c>
      <c r="L70" s="49">
        <v>9593</v>
      </c>
      <c r="M70" s="49">
        <v>448</v>
      </c>
      <c r="N70" s="50">
        <f t="shared" si="1"/>
        <v>135823</v>
      </c>
      <c r="O70" s="50">
        <f t="shared" si="2"/>
        <v>187100</v>
      </c>
      <c r="P70" s="51">
        <f t="shared" si="3"/>
        <v>322923</v>
      </c>
    </row>
    <row r="71" spans="1:16">
      <c r="A71" s="48" t="s">
        <v>134</v>
      </c>
      <c r="B71" s="49">
        <v>40287</v>
      </c>
      <c r="C71" s="49">
        <v>40079</v>
      </c>
      <c r="D71" s="49">
        <v>38908</v>
      </c>
      <c r="E71" s="49">
        <v>39372</v>
      </c>
      <c r="F71" s="49">
        <v>36687</v>
      </c>
      <c r="G71" s="49">
        <v>36838</v>
      </c>
      <c r="H71" s="49">
        <v>36425</v>
      </c>
      <c r="I71" s="49">
        <v>35611</v>
      </c>
      <c r="J71" s="49">
        <v>32694</v>
      </c>
      <c r="K71" s="49">
        <v>15926</v>
      </c>
      <c r="L71" s="49">
        <v>14500</v>
      </c>
      <c r="M71" s="49">
        <v>268</v>
      </c>
      <c r="N71" s="50">
        <f t="shared" si="1"/>
        <v>158646</v>
      </c>
      <c r="O71" s="50">
        <f t="shared" si="2"/>
        <v>208949</v>
      </c>
      <c r="P71" s="51">
        <f t="shared" si="3"/>
        <v>367595</v>
      </c>
    </row>
    <row r="72" spans="1:16">
      <c r="A72" s="48" t="s">
        <v>135</v>
      </c>
      <c r="B72" s="49">
        <v>40473</v>
      </c>
      <c r="C72" s="49">
        <v>39737</v>
      </c>
      <c r="D72" s="49">
        <v>38942</v>
      </c>
      <c r="E72" s="49">
        <v>39027</v>
      </c>
      <c r="F72" s="49">
        <v>36681</v>
      </c>
      <c r="G72" s="49">
        <v>36966</v>
      </c>
      <c r="H72" s="49">
        <v>35882</v>
      </c>
      <c r="I72" s="49">
        <v>34646</v>
      </c>
      <c r="J72" s="49">
        <v>33446</v>
      </c>
      <c r="K72" s="49">
        <v>15037</v>
      </c>
      <c r="L72" s="49">
        <v>13828</v>
      </c>
      <c r="M72" s="49">
        <v>54</v>
      </c>
      <c r="N72" s="50">
        <f t="shared" si="1"/>
        <v>158179</v>
      </c>
      <c r="O72" s="50">
        <f t="shared" si="2"/>
        <v>206540</v>
      </c>
      <c r="P72" s="51">
        <f t="shared" si="3"/>
        <v>364719</v>
      </c>
    </row>
    <row r="73" spans="1:16">
      <c r="A73" s="48" t="s">
        <v>136</v>
      </c>
      <c r="B73" s="49">
        <v>26217</v>
      </c>
      <c r="C73" s="49">
        <v>27067</v>
      </c>
      <c r="D73" s="49">
        <v>26133</v>
      </c>
      <c r="E73" s="49">
        <v>26609</v>
      </c>
      <c r="F73" s="49">
        <v>24228</v>
      </c>
      <c r="G73" s="49">
        <v>23746</v>
      </c>
      <c r="H73" s="49">
        <v>23763</v>
      </c>
      <c r="I73" s="49">
        <v>22917</v>
      </c>
      <c r="J73" s="49">
        <v>23371</v>
      </c>
      <c r="K73" s="49">
        <v>8538</v>
      </c>
      <c r="L73" s="49">
        <v>7967</v>
      </c>
      <c r="M73" s="49">
        <v>223</v>
      </c>
      <c r="N73" s="50">
        <f t="shared" si="1"/>
        <v>106026</v>
      </c>
      <c r="O73" s="50">
        <f t="shared" si="2"/>
        <v>134753</v>
      </c>
      <c r="P73" s="51">
        <f t="shared" si="3"/>
        <v>240779</v>
      </c>
    </row>
    <row r="74" spans="1:16">
      <c r="A74" s="48" t="s">
        <v>137</v>
      </c>
      <c r="B74" s="49">
        <v>3829</v>
      </c>
      <c r="C74" s="49">
        <v>4063</v>
      </c>
      <c r="D74" s="49">
        <v>4176</v>
      </c>
      <c r="E74" s="49">
        <v>4298</v>
      </c>
      <c r="F74" s="49">
        <v>4289</v>
      </c>
      <c r="G74" s="49">
        <v>3966</v>
      </c>
      <c r="H74" s="49">
        <v>4000</v>
      </c>
      <c r="I74" s="49">
        <v>4144</v>
      </c>
      <c r="J74" s="49">
        <v>4163</v>
      </c>
      <c r="K74" s="49">
        <v>1414</v>
      </c>
      <c r="L74" s="49">
        <v>1345</v>
      </c>
      <c r="M74" s="49">
        <v>11</v>
      </c>
      <c r="N74" s="50">
        <f t="shared" si="1"/>
        <v>16366</v>
      </c>
      <c r="O74" s="50">
        <f t="shared" si="2"/>
        <v>23332</v>
      </c>
      <c r="P74" s="51">
        <f t="shared" si="3"/>
        <v>39698</v>
      </c>
    </row>
    <row r="75" spans="1:16">
      <c r="A75" s="48" t="s">
        <v>138</v>
      </c>
      <c r="B75" s="49">
        <v>7144</v>
      </c>
      <c r="C75" s="49">
        <v>7662</v>
      </c>
      <c r="D75" s="49">
        <v>7363</v>
      </c>
      <c r="E75" s="49">
        <v>7533</v>
      </c>
      <c r="F75" s="49">
        <v>7636</v>
      </c>
      <c r="G75" s="49">
        <v>7355</v>
      </c>
      <c r="H75" s="49">
        <v>7287</v>
      </c>
      <c r="I75" s="49">
        <v>7047</v>
      </c>
      <c r="J75" s="49">
        <v>7344</v>
      </c>
      <c r="K75" s="49">
        <v>3580</v>
      </c>
      <c r="L75" s="49">
        <v>2469</v>
      </c>
      <c r="M75" s="49">
        <v>123</v>
      </c>
      <c r="N75" s="50">
        <f t="shared" si="1"/>
        <v>29702</v>
      </c>
      <c r="O75" s="50">
        <f t="shared" si="2"/>
        <v>42841</v>
      </c>
      <c r="P75" s="51">
        <f t="shared" si="3"/>
        <v>72543</v>
      </c>
    </row>
    <row r="76" spans="1:16">
      <c r="A76" s="48" t="s">
        <v>139</v>
      </c>
      <c r="B76" s="49">
        <v>8072</v>
      </c>
      <c r="C76" s="49">
        <v>8262</v>
      </c>
      <c r="D76" s="49">
        <v>7988</v>
      </c>
      <c r="E76" s="49">
        <v>8386</v>
      </c>
      <c r="F76" s="49">
        <v>7709</v>
      </c>
      <c r="G76" s="49">
        <v>7901</v>
      </c>
      <c r="H76" s="49">
        <v>7723</v>
      </c>
      <c r="I76" s="49">
        <v>7574</v>
      </c>
      <c r="J76" s="49">
        <v>6925</v>
      </c>
      <c r="K76" s="49">
        <v>2741</v>
      </c>
      <c r="L76" s="49">
        <v>2409</v>
      </c>
      <c r="M76" s="49">
        <v>0</v>
      </c>
      <c r="N76" s="50">
        <f t="shared" si="1"/>
        <v>32708</v>
      </c>
      <c r="O76" s="50">
        <f t="shared" si="2"/>
        <v>42982</v>
      </c>
      <c r="P76" s="51">
        <f t="shared" si="3"/>
        <v>75690</v>
      </c>
    </row>
    <row r="77" spans="1:16">
      <c r="A77" s="48" t="s">
        <v>140</v>
      </c>
      <c r="B77" s="49">
        <v>13936</v>
      </c>
      <c r="C77" s="49">
        <v>13555</v>
      </c>
      <c r="D77" s="49">
        <v>13584</v>
      </c>
      <c r="E77" s="49">
        <v>13401</v>
      </c>
      <c r="F77" s="49">
        <v>12575</v>
      </c>
      <c r="G77" s="49">
        <v>12670</v>
      </c>
      <c r="H77" s="49">
        <v>12667</v>
      </c>
      <c r="I77" s="49">
        <v>12284</v>
      </c>
      <c r="J77" s="49">
        <v>12134</v>
      </c>
      <c r="K77" s="49">
        <v>5902</v>
      </c>
      <c r="L77" s="49">
        <v>5498</v>
      </c>
      <c r="M77" s="49">
        <v>128</v>
      </c>
      <c r="N77" s="50">
        <f t="shared" si="1"/>
        <v>54476</v>
      </c>
      <c r="O77" s="50">
        <f t="shared" si="2"/>
        <v>73858</v>
      </c>
      <c r="P77" s="51">
        <f t="shared" si="3"/>
        <v>128334</v>
      </c>
    </row>
    <row r="78" spans="1:16">
      <c r="A78" s="44" t="s">
        <v>141</v>
      </c>
      <c r="B78" s="45">
        <f t="shared" ref="B78:M78" si="11">SUM(B79:B89)</f>
        <v>115645</v>
      </c>
      <c r="C78" s="45">
        <f t="shared" si="11"/>
        <v>115121</v>
      </c>
      <c r="D78" s="45">
        <f t="shared" si="11"/>
        <v>112129</v>
      </c>
      <c r="E78" s="45">
        <f t="shared" si="11"/>
        <v>111526</v>
      </c>
      <c r="F78" s="45">
        <f t="shared" si="11"/>
        <v>106798</v>
      </c>
      <c r="G78" s="45">
        <f t="shared" si="11"/>
        <v>106072</v>
      </c>
      <c r="H78" s="45">
        <f t="shared" si="11"/>
        <v>105290</v>
      </c>
      <c r="I78" s="45">
        <f t="shared" si="11"/>
        <v>103841</v>
      </c>
      <c r="J78" s="45">
        <f t="shared" si="11"/>
        <v>101515</v>
      </c>
      <c r="K78" s="45">
        <f t="shared" si="11"/>
        <v>47119</v>
      </c>
      <c r="L78" s="45">
        <f t="shared" si="11"/>
        <v>43882</v>
      </c>
      <c r="M78" s="45">
        <f t="shared" si="11"/>
        <v>1405</v>
      </c>
      <c r="N78" s="46">
        <f t="shared" si="1"/>
        <v>454421</v>
      </c>
      <c r="O78" s="46">
        <f t="shared" si="2"/>
        <v>615922</v>
      </c>
      <c r="P78" s="47">
        <f t="shared" si="3"/>
        <v>1070343</v>
      </c>
    </row>
    <row r="79" spans="1:16">
      <c r="A79" s="48" t="s">
        <v>142</v>
      </c>
      <c r="B79" s="49">
        <v>10314</v>
      </c>
      <c r="C79" s="49">
        <v>10419</v>
      </c>
      <c r="D79" s="49">
        <v>10495</v>
      </c>
      <c r="E79" s="49">
        <v>10555</v>
      </c>
      <c r="F79" s="49">
        <v>10284</v>
      </c>
      <c r="G79" s="49">
        <v>10285</v>
      </c>
      <c r="H79" s="49">
        <v>10234</v>
      </c>
      <c r="I79" s="49">
        <v>10212</v>
      </c>
      <c r="J79" s="49">
        <v>9703</v>
      </c>
      <c r="K79" s="49">
        <v>3921</v>
      </c>
      <c r="L79" s="49">
        <v>3557</v>
      </c>
      <c r="M79" s="49">
        <v>89</v>
      </c>
      <c r="N79" s="50">
        <f t="shared" si="1"/>
        <v>41783</v>
      </c>
      <c r="O79" s="50">
        <f t="shared" si="2"/>
        <v>58285</v>
      </c>
      <c r="P79" s="51">
        <f t="shared" si="3"/>
        <v>100068</v>
      </c>
    </row>
    <row r="80" spans="1:16">
      <c r="A80" s="48" t="s">
        <v>143</v>
      </c>
      <c r="B80" s="49">
        <v>2240</v>
      </c>
      <c r="C80" s="49">
        <v>2143</v>
      </c>
      <c r="D80" s="49">
        <v>2056</v>
      </c>
      <c r="E80" s="49">
        <v>2116</v>
      </c>
      <c r="F80" s="49">
        <v>2202</v>
      </c>
      <c r="G80" s="49">
        <v>2000</v>
      </c>
      <c r="H80" s="49">
        <v>2053</v>
      </c>
      <c r="I80" s="49">
        <v>2123</v>
      </c>
      <c r="J80" s="49">
        <v>1996</v>
      </c>
      <c r="K80" s="49">
        <v>978</v>
      </c>
      <c r="L80" s="49">
        <v>889</v>
      </c>
      <c r="M80" s="49">
        <v>0</v>
      </c>
      <c r="N80" s="50">
        <f t="shared" si="1"/>
        <v>8555</v>
      </c>
      <c r="O80" s="50">
        <f t="shared" si="2"/>
        <v>12241</v>
      </c>
      <c r="P80" s="51">
        <f t="shared" si="3"/>
        <v>20796</v>
      </c>
    </row>
    <row r="81" spans="1:16">
      <c r="A81" s="48" t="s">
        <v>144</v>
      </c>
      <c r="B81" s="49">
        <v>15638</v>
      </c>
      <c r="C81" s="49">
        <v>15980</v>
      </c>
      <c r="D81" s="49">
        <v>15263</v>
      </c>
      <c r="E81" s="49">
        <v>15559</v>
      </c>
      <c r="F81" s="49">
        <v>14663</v>
      </c>
      <c r="G81" s="49">
        <v>14901</v>
      </c>
      <c r="H81" s="49">
        <v>15002</v>
      </c>
      <c r="I81" s="49">
        <v>15035</v>
      </c>
      <c r="J81" s="49">
        <v>14128</v>
      </c>
      <c r="K81" s="49">
        <v>5719</v>
      </c>
      <c r="L81" s="49">
        <v>5262</v>
      </c>
      <c r="M81" s="49">
        <v>13</v>
      </c>
      <c r="N81" s="50">
        <f t="shared" si="1"/>
        <v>62440</v>
      </c>
      <c r="O81" s="50">
        <f t="shared" si="2"/>
        <v>84723</v>
      </c>
      <c r="P81" s="51">
        <f t="shared" si="3"/>
        <v>147163</v>
      </c>
    </row>
    <row r="82" spans="1:16">
      <c r="A82" s="48" t="s">
        <v>145</v>
      </c>
      <c r="B82" s="49">
        <v>4095</v>
      </c>
      <c r="C82" s="49">
        <v>4149</v>
      </c>
      <c r="D82" s="49">
        <v>3983</v>
      </c>
      <c r="E82" s="49">
        <v>3933</v>
      </c>
      <c r="F82" s="49">
        <v>3703</v>
      </c>
      <c r="G82" s="49">
        <v>3574</v>
      </c>
      <c r="H82" s="49">
        <v>3644</v>
      </c>
      <c r="I82" s="49">
        <v>3653</v>
      </c>
      <c r="J82" s="49">
        <v>3748</v>
      </c>
      <c r="K82" s="49">
        <v>1745</v>
      </c>
      <c r="L82" s="49">
        <v>1620</v>
      </c>
      <c r="M82" s="49">
        <v>27</v>
      </c>
      <c r="N82" s="50">
        <f t="shared" si="1"/>
        <v>16160</v>
      </c>
      <c r="O82" s="50">
        <f t="shared" si="2"/>
        <v>21714</v>
      </c>
      <c r="P82" s="51">
        <f t="shared" si="3"/>
        <v>37874</v>
      </c>
    </row>
    <row r="83" spans="1:16">
      <c r="A83" s="48" t="s">
        <v>146</v>
      </c>
      <c r="B83" s="49">
        <v>1652</v>
      </c>
      <c r="C83" s="49">
        <v>1669</v>
      </c>
      <c r="D83" s="49">
        <v>1629</v>
      </c>
      <c r="E83" s="49">
        <v>1677</v>
      </c>
      <c r="F83" s="49">
        <v>1607</v>
      </c>
      <c r="G83" s="49">
        <v>1561</v>
      </c>
      <c r="H83" s="49">
        <v>1607</v>
      </c>
      <c r="I83" s="49">
        <v>1513</v>
      </c>
      <c r="J83" s="49">
        <v>1784</v>
      </c>
      <c r="K83" s="49">
        <v>653</v>
      </c>
      <c r="L83" s="49">
        <v>752</v>
      </c>
      <c r="M83" s="49">
        <v>66</v>
      </c>
      <c r="N83" s="50">
        <f t="shared" si="1"/>
        <v>6627</v>
      </c>
      <c r="O83" s="50">
        <f t="shared" si="2"/>
        <v>9543</v>
      </c>
      <c r="P83" s="51">
        <f t="shared" si="3"/>
        <v>16170</v>
      </c>
    </row>
    <row r="84" spans="1:16">
      <c r="A84" s="48" t="s">
        <v>147</v>
      </c>
      <c r="B84" s="49">
        <v>23841</v>
      </c>
      <c r="C84" s="49">
        <v>23492</v>
      </c>
      <c r="D84" s="49">
        <v>23290</v>
      </c>
      <c r="E84" s="49">
        <v>23060</v>
      </c>
      <c r="F84" s="49">
        <v>21724</v>
      </c>
      <c r="G84" s="49">
        <v>21449</v>
      </c>
      <c r="H84" s="49">
        <v>21243</v>
      </c>
      <c r="I84" s="49">
        <v>20652</v>
      </c>
      <c r="J84" s="49">
        <v>20661</v>
      </c>
      <c r="K84" s="49">
        <v>9593</v>
      </c>
      <c r="L84" s="49">
        <v>9124</v>
      </c>
      <c r="M84" s="49">
        <v>148</v>
      </c>
      <c r="N84" s="50">
        <f t="shared" si="1"/>
        <v>93683</v>
      </c>
      <c r="O84" s="50">
        <f t="shared" si="2"/>
        <v>124594</v>
      </c>
      <c r="P84" s="51">
        <f t="shared" si="3"/>
        <v>218277</v>
      </c>
    </row>
    <row r="85" spans="1:16">
      <c r="A85" s="48" t="s">
        <v>148</v>
      </c>
      <c r="B85" s="49">
        <v>16140</v>
      </c>
      <c r="C85" s="49">
        <v>16110</v>
      </c>
      <c r="D85" s="49">
        <v>15885</v>
      </c>
      <c r="E85" s="49">
        <v>15863</v>
      </c>
      <c r="F85" s="49">
        <v>15299</v>
      </c>
      <c r="G85" s="49">
        <v>15351</v>
      </c>
      <c r="H85" s="49">
        <v>15258</v>
      </c>
      <c r="I85" s="49">
        <v>15171</v>
      </c>
      <c r="J85" s="49">
        <v>14405</v>
      </c>
      <c r="K85" s="49">
        <v>6827</v>
      </c>
      <c r="L85" s="49">
        <v>5784</v>
      </c>
      <c r="M85" s="49">
        <v>376</v>
      </c>
      <c r="N85" s="50">
        <f t="shared" si="1"/>
        <v>63998</v>
      </c>
      <c r="O85" s="50">
        <f t="shared" si="2"/>
        <v>88471</v>
      </c>
      <c r="P85" s="51">
        <f t="shared" si="3"/>
        <v>152469</v>
      </c>
    </row>
    <row r="86" spans="1:16">
      <c r="A86" s="48" t="s">
        <v>149</v>
      </c>
      <c r="B86" s="49">
        <v>15987</v>
      </c>
      <c r="C86" s="49">
        <v>16137</v>
      </c>
      <c r="D86" s="49">
        <v>15793</v>
      </c>
      <c r="E86" s="49">
        <v>15631</v>
      </c>
      <c r="F86" s="49">
        <v>15229</v>
      </c>
      <c r="G86" s="49">
        <v>15020</v>
      </c>
      <c r="H86" s="49">
        <v>14608</v>
      </c>
      <c r="I86" s="49">
        <v>14017</v>
      </c>
      <c r="J86" s="49">
        <v>14561</v>
      </c>
      <c r="K86" s="49">
        <v>8310</v>
      </c>
      <c r="L86" s="49">
        <v>7642</v>
      </c>
      <c r="M86" s="49">
        <v>260</v>
      </c>
      <c r="N86" s="50">
        <f t="shared" si="1"/>
        <v>63548</v>
      </c>
      <c r="O86" s="50">
        <f t="shared" si="2"/>
        <v>89647</v>
      </c>
      <c r="P86" s="51">
        <f t="shared" si="3"/>
        <v>153195</v>
      </c>
    </row>
    <row r="87" spans="1:16">
      <c r="A87" s="48" t="s">
        <v>150</v>
      </c>
      <c r="B87" s="49">
        <v>6799</v>
      </c>
      <c r="C87" s="49">
        <v>6761</v>
      </c>
      <c r="D87" s="49">
        <v>6454</v>
      </c>
      <c r="E87" s="49">
        <v>6210</v>
      </c>
      <c r="F87" s="49">
        <v>5960</v>
      </c>
      <c r="G87" s="49">
        <v>5985</v>
      </c>
      <c r="H87" s="49">
        <v>5892</v>
      </c>
      <c r="I87" s="49">
        <v>5986</v>
      </c>
      <c r="J87" s="49">
        <v>6012</v>
      </c>
      <c r="K87" s="49">
        <v>3123</v>
      </c>
      <c r="L87" s="49">
        <v>3014</v>
      </c>
      <c r="M87" s="49">
        <v>126</v>
      </c>
      <c r="N87" s="50">
        <f t="shared" si="1"/>
        <v>26224</v>
      </c>
      <c r="O87" s="50">
        <f t="shared" si="2"/>
        <v>36098</v>
      </c>
      <c r="P87" s="51">
        <f t="shared" si="3"/>
        <v>62322</v>
      </c>
    </row>
    <row r="88" spans="1:16">
      <c r="A88" s="48" t="s">
        <v>151</v>
      </c>
      <c r="B88" s="49">
        <v>18213</v>
      </c>
      <c r="C88" s="49">
        <v>17437</v>
      </c>
      <c r="D88" s="49">
        <v>16613</v>
      </c>
      <c r="E88" s="49">
        <v>16230</v>
      </c>
      <c r="F88" s="49">
        <v>15449</v>
      </c>
      <c r="G88" s="49">
        <v>15222</v>
      </c>
      <c r="H88" s="49">
        <v>15078</v>
      </c>
      <c r="I88" s="49">
        <v>14762</v>
      </c>
      <c r="J88" s="49">
        <v>13767</v>
      </c>
      <c r="K88" s="49">
        <v>5862</v>
      </c>
      <c r="L88" s="49">
        <v>5848</v>
      </c>
      <c r="M88" s="49">
        <v>300</v>
      </c>
      <c r="N88" s="50">
        <f t="shared" si="1"/>
        <v>68493</v>
      </c>
      <c r="O88" s="50">
        <f t="shared" si="2"/>
        <v>86288</v>
      </c>
      <c r="P88" s="51">
        <f t="shared" si="3"/>
        <v>154781</v>
      </c>
    </row>
    <row r="89" spans="1:16">
      <c r="A89" s="48" t="s">
        <v>152</v>
      </c>
      <c r="B89" s="49">
        <v>726</v>
      </c>
      <c r="C89" s="49">
        <v>824</v>
      </c>
      <c r="D89" s="49">
        <v>668</v>
      </c>
      <c r="E89" s="49">
        <v>692</v>
      </c>
      <c r="F89" s="49">
        <v>678</v>
      </c>
      <c r="G89" s="49">
        <v>724</v>
      </c>
      <c r="H89" s="49">
        <v>671</v>
      </c>
      <c r="I89" s="49">
        <v>717</v>
      </c>
      <c r="J89" s="49">
        <v>750</v>
      </c>
      <c r="K89" s="49">
        <v>388</v>
      </c>
      <c r="L89" s="49">
        <v>390</v>
      </c>
      <c r="M89" s="49">
        <v>0</v>
      </c>
      <c r="N89" s="50">
        <f t="shared" si="1"/>
        <v>2910</v>
      </c>
      <c r="O89" s="50">
        <f t="shared" si="2"/>
        <v>4318</v>
      </c>
      <c r="P89" s="51">
        <f t="shared" si="3"/>
        <v>7228</v>
      </c>
    </row>
    <row r="90" spans="1:16">
      <c r="A90" s="44" t="s">
        <v>153</v>
      </c>
      <c r="B90" s="45">
        <f t="shared" ref="B90:M90" si="12">SUM(B91:B97)</f>
        <v>159332</v>
      </c>
      <c r="C90" s="45">
        <f t="shared" si="12"/>
        <v>165886</v>
      </c>
      <c r="D90" s="45">
        <f t="shared" si="12"/>
        <v>155453</v>
      </c>
      <c r="E90" s="45">
        <f t="shared" si="12"/>
        <v>157950</v>
      </c>
      <c r="F90" s="45">
        <f t="shared" si="12"/>
        <v>155353</v>
      </c>
      <c r="G90" s="45">
        <f t="shared" si="12"/>
        <v>147755</v>
      </c>
      <c r="H90" s="45">
        <f t="shared" si="12"/>
        <v>145342</v>
      </c>
      <c r="I90" s="45">
        <f t="shared" si="12"/>
        <v>142720</v>
      </c>
      <c r="J90" s="45">
        <f t="shared" si="12"/>
        <v>133942</v>
      </c>
      <c r="K90" s="45">
        <f t="shared" si="12"/>
        <v>51475</v>
      </c>
      <c r="L90" s="45">
        <f t="shared" si="12"/>
        <v>40927</v>
      </c>
      <c r="M90" s="45">
        <f t="shared" si="12"/>
        <v>116</v>
      </c>
      <c r="N90" s="46">
        <f t="shared" si="1"/>
        <v>638621</v>
      </c>
      <c r="O90" s="46">
        <f t="shared" si="2"/>
        <v>817630</v>
      </c>
      <c r="P90" s="47">
        <f t="shared" si="3"/>
        <v>1456251</v>
      </c>
    </row>
    <row r="91" spans="1:16">
      <c r="A91" s="48" t="s">
        <v>154</v>
      </c>
      <c r="B91" s="49">
        <v>12723</v>
      </c>
      <c r="C91" s="49">
        <v>13518</v>
      </c>
      <c r="D91" s="49">
        <v>12700</v>
      </c>
      <c r="E91" s="49">
        <v>13330</v>
      </c>
      <c r="F91" s="49">
        <v>12774</v>
      </c>
      <c r="G91" s="49">
        <v>11695</v>
      </c>
      <c r="H91" s="49">
        <v>11443</v>
      </c>
      <c r="I91" s="49">
        <v>11278</v>
      </c>
      <c r="J91" s="49">
        <v>11005</v>
      </c>
      <c r="K91" s="49">
        <v>5257</v>
      </c>
      <c r="L91" s="49">
        <v>4295</v>
      </c>
      <c r="M91" s="49">
        <v>56</v>
      </c>
      <c r="N91" s="50">
        <f t="shared" si="1"/>
        <v>52271</v>
      </c>
      <c r="O91" s="50">
        <f t="shared" si="2"/>
        <v>67803</v>
      </c>
      <c r="P91" s="51">
        <f t="shared" si="3"/>
        <v>120074</v>
      </c>
    </row>
    <row r="92" spans="1:16">
      <c r="A92" s="48" t="s">
        <v>155</v>
      </c>
      <c r="B92" s="49">
        <v>6458</v>
      </c>
      <c r="C92" s="49">
        <v>6545</v>
      </c>
      <c r="D92" s="49">
        <v>6180</v>
      </c>
      <c r="E92" s="49">
        <v>6240</v>
      </c>
      <c r="F92" s="49">
        <v>5885</v>
      </c>
      <c r="G92" s="49">
        <v>5777</v>
      </c>
      <c r="H92" s="49">
        <v>5763</v>
      </c>
      <c r="I92" s="49">
        <v>5793</v>
      </c>
      <c r="J92" s="49">
        <v>5646</v>
      </c>
      <c r="K92" s="49">
        <v>1901</v>
      </c>
      <c r="L92" s="49">
        <v>1611</v>
      </c>
      <c r="M92" s="49">
        <v>0</v>
      </c>
      <c r="N92" s="50">
        <f t="shared" si="1"/>
        <v>25423</v>
      </c>
      <c r="O92" s="50">
        <f t="shared" si="2"/>
        <v>32376</v>
      </c>
      <c r="P92" s="51">
        <f t="shared" si="3"/>
        <v>57799</v>
      </c>
    </row>
    <row r="93" spans="1:16">
      <c r="A93" s="48" t="s">
        <v>156</v>
      </c>
      <c r="B93" s="49">
        <v>54528</v>
      </c>
      <c r="C93" s="49">
        <v>56090</v>
      </c>
      <c r="D93" s="49">
        <v>52363</v>
      </c>
      <c r="E93" s="49">
        <v>52030</v>
      </c>
      <c r="F93" s="49">
        <v>50606</v>
      </c>
      <c r="G93" s="49">
        <v>47096</v>
      </c>
      <c r="H93" s="49">
        <v>45537</v>
      </c>
      <c r="I93" s="49">
        <v>44197</v>
      </c>
      <c r="J93" s="49">
        <v>41243</v>
      </c>
      <c r="K93" s="49">
        <v>14409</v>
      </c>
      <c r="L93" s="49">
        <v>11254</v>
      </c>
      <c r="M93" s="49">
        <v>28</v>
      </c>
      <c r="N93" s="50">
        <f t="shared" si="1"/>
        <v>215011</v>
      </c>
      <c r="O93" s="50">
        <f t="shared" si="2"/>
        <v>254370</v>
      </c>
      <c r="P93" s="51">
        <f t="shared" si="3"/>
        <v>469381</v>
      </c>
    </row>
    <row r="94" spans="1:16">
      <c r="A94" s="48" t="s">
        <v>157</v>
      </c>
      <c r="B94" s="49">
        <v>9074</v>
      </c>
      <c r="C94" s="49">
        <v>9407</v>
      </c>
      <c r="D94" s="49">
        <v>9097</v>
      </c>
      <c r="E94" s="49">
        <v>9381</v>
      </c>
      <c r="F94" s="49">
        <v>9265</v>
      </c>
      <c r="G94" s="49">
        <v>8949</v>
      </c>
      <c r="H94" s="49">
        <v>8571</v>
      </c>
      <c r="I94" s="49">
        <v>8193</v>
      </c>
      <c r="J94" s="49">
        <v>7515</v>
      </c>
      <c r="K94" s="49">
        <v>3070</v>
      </c>
      <c r="L94" s="49">
        <v>2238</v>
      </c>
      <c r="M94" s="49">
        <v>0</v>
      </c>
      <c r="N94" s="50">
        <f t="shared" si="1"/>
        <v>36959</v>
      </c>
      <c r="O94" s="50">
        <f t="shared" si="2"/>
        <v>47801</v>
      </c>
      <c r="P94" s="51">
        <f t="shared" si="3"/>
        <v>84760</v>
      </c>
    </row>
    <row r="95" spans="1:16">
      <c r="A95" s="48" t="s">
        <v>158</v>
      </c>
      <c r="B95" s="49">
        <v>9867</v>
      </c>
      <c r="C95" s="49">
        <v>10440</v>
      </c>
      <c r="D95" s="49">
        <v>9881</v>
      </c>
      <c r="E95" s="49">
        <v>10212</v>
      </c>
      <c r="F95" s="49">
        <v>9654</v>
      </c>
      <c r="G95" s="49">
        <v>9278</v>
      </c>
      <c r="H95" s="49">
        <v>9206</v>
      </c>
      <c r="I95" s="49">
        <v>9042</v>
      </c>
      <c r="J95" s="49">
        <v>8920</v>
      </c>
      <c r="K95" s="49">
        <v>3671</v>
      </c>
      <c r="L95" s="49">
        <v>3045</v>
      </c>
      <c r="M95" s="49">
        <v>5</v>
      </c>
      <c r="N95" s="50">
        <f t="shared" si="1"/>
        <v>40400</v>
      </c>
      <c r="O95" s="50">
        <f t="shared" si="2"/>
        <v>52821</v>
      </c>
      <c r="P95" s="51">
        <f t="shared" si="3"/>
        <v>93221</v>
      </c>
    </row>
    <row r="96" spans="1:16">
      <c r="A96" s="48" t="s">
        <v>159</v>
      </c>
      <c r="B96" s="49">
        <v>35632</v>
      </c>
      <c r="C96" s="49">
        <v>36814</v>
      </c>
      <c r="D96" s="49">
        <v>34368</v>
      </c>
      <c r="E96" s="49">
        <v>34469</v>
      </c>
      <c r="F96" s="49">
        <v>32603</v>
      </c>
      <c r="G96" s="49">
        <v>31885</v>
      </c>
      <c r="H96" s="49">
        <v>31870</v>
      </c>
      <c r="I96" s="49">
        <v>31635</v>
      </c>
      <c r="J96" s="49">
        <v>29536</v>
      </c>
      <c r="K96" s="49">
        <v>11120</v>
      </c>
      <c r="L96" s="49">
        <v>9757</v>
      </c>
      <c r="M96" s="49">
        <v>22</v>
      </c>
      <c r="N96" s="50">
        <f t="shared" si="1"/>
        <v>141283</v>
      </c>
      <c r="O96" s="50">
        <f t="shared" si="2"/>
        <v>178428</v>
      </c>
      <c r="P96" s="51">
        <f t="shared" si="3"/>
        <v>319711</v>
      </c>
    </row>
    <row r="97" spans="1:16">
      <c r="A97" s="48" t="s">
        <v>160</v>
      </c>
      <c r="B97" s="49">
        <v>31050</v>
      </c>
      <c r="C97" s="49">
        <v>33072</v>
      </c>
      <c r="D97" s="49">
        <v>30864</v>
      </c>
      <c r="E97" s="49">
        <v>32288</v>
      </c>
      <c r="F97" s="49">
        <v>34566</v>
      </c>
      <c r="G97" s="49">
        <v>33075</v>
      </c>
      <c r="H97" s="49">
        <v>32952</v>
      </c>
      <c r="I97" s="49">
        <v>32582</v>
      </c>
      <c r="J97" s="49">
        <v>30077</v>
      </c>
      <c r="K97" s="49">
        <v>12047</v>
      </c>
      <c r="L97" s="49">
        <v>8727</v>
      </c>
      <c r="M97" s="49">
        <v>5</v>
      </c>
      <c r="N97" s="50">
        <f t="shared" si="1"/>
        <v>127274</v>
      </c>
      <c r="O97" s="50">
        <f t="shared" si="2"/>
        <v>184031</v>
      </c>
      <c r="P97" s="51">
        <f t="shared" si="3"/>
        <v>311305</v>
      </c>
    </row>
    <row r="98" spans="1:16">
      <c r="A98" s="52" t="s">
        <v>161</v>
      </c>
      <c r="B98" s="45">
        <f t="shared" ref="B98:M98" si="13">SUM(B99)</f>
        <v>299</v>
      </c>
      <c r="C98" s="45">
        <f t="shared" si="13"/>
        <v>372</v>
      </c>
      <c r="D98" s="45">
        <f t="shared" si="13"/>
        <v>325</v>
      </c>
      <c r="E98" s="45">
        <f t="shared" si="13"/>
        <v>376</v>
      </c>
      <c r="F98" s="45">
        <f t="shared" si="13"/>
        <v>357</v>
      </c>
      <c r="G98" s="45">
        <f t="shared" si="13"/>
        <v>387</v>
      </c>
      <c r="H98" s="45">
        <f t="shared" si="13"/>
        <v>311</v>
      </c>
      <c r="I98" s="45">
        <f t="shared" si="13"/>
        <v>310</v>
      </c>
      <c r="J98" s="45">
        <f t="shared" si="13"/>
        <v>329</v>
      </c>
      <c r="K98" s="45">
        <f t="shared" si="13"/>
        <v>195</v>
      </c>
      <c r="L98" s="45">
        <f t="shared" si="13"/>
        <v>230</v>
      </c>
      <c r="M98" s="45">
        <f t="shared" si="13"/>
        <v>0</v>
      </c>
      <c r="N98" s="46">
        <f t="shared" si="1"/>
        <v>1372</v>
      </c>
      <c r="O98" s="46">
        <f t="shared" si="2"/>
        <v>2119</v>
      </c>
      <c r="P98" s="47">
        <f t="shared" si="3"/>
        <v>3491</v>
      </c>
    </row>
    <row r="99" spans="1:16">
      <c r="A99" s="53" t="s">
        <v>162</v>
      </c>
      <c r="B99" s="49">
        <v>299</v>
      </c>
      <c r="C99" s="49">
        <v>372</v>
      </c>
      <c r="D99" s="49">
        <v>325</v>
      </c>
      <c r="E99" s="49">
        <v>376</v>
      </c>
      <c r="F99" s="49">
        <v>357</v>
      </c>
      <c r="G99" s="49">
        <v>387</v>
      </c>
      <c r="H99" s="49">
        <v>311</v>
      </c>
      <c r="I99" s="49">
        <v>310</v>
      </c>
      <c r="J99" s="49">
        <v>329</v>
      </c>
      <c r="K99" s="49">
        <v>195</v>
      </c>
      <c r="L99" s="49">
        <v>230</v>
      </c>
      <c r="M99" s="49">
        <v>0</v>
      </c>
      <c r="N99" s="50">
        <f t="shared" si="1"/>
        <v>1372</v>
      </c>
      <c r="O99" s="50">
        <f t="shared" si="2"/>
        <v>2119</v>
      </c>
      <c r="P99" s="51">
        <f t="shared" si="3"/>
        <v>3491</v>
      </c>
    </row>
    <row r="100" spans="1:16">
      <c r="A100" s="52" t="s">
        <v>163</v>
      </c>
      <c r="B100" s="45">
        <f t="shared" ref="B100:M100" si="14">SUM(B101:B104)</f>
        <v>23503</v>
      </c>
      <c r="C100" s="45">
        <f t="shared" si="14"/>
        <v>30238</v>
      </c>
      <c r="D100" s="45">
        <f t="shared" si="14"/>
        <v>31134</v>
      </c>
      <c r="E100" s="45">
        <f t="shared" si="14"/>
        <v>32740</v>
      </c>
      <c r="F100" s="45">
        <f t="shared" si="14"/>
        <v>33498</v>
      </c>
      <c r="G100" s="45">
        <f t="shared" si="14"/>
        <v>32179</v>
      </c>
      <c r="H100" s="45">
        <f t="shared" si="14"/>
        <v>31531</v>
      </c>
      <c r="I100" s="45">
        <f t="shared" si="14"/>
        <v>33521</v>
      </c>
      <c r="J100" s="45">
        <f t="shared" si="14"/>
        <v>29931</v>
      </c>
      <c r="K100" s="45">
        <f t="shared" si="14"/>
        <v>20428</v>
      </c>
      <c r="L100" s="45">
        <f t="shared" si="14"/>
        <v>18166</v>
      </c>
      <c r="M100" s="45">
        <f t="shared" si="14"/>
        <v>0</v>
      </c>
      <c r="N100" s="46">
        <f t="shared" si="1"/>
        <v>117615</v>
      </c>
      <c r="O100" s="46">
        <f t="shared" si="2"/>
        <v>199254</v>
      </c>
      <c r="P100" s="47">
        <f t="shared" si="3"/>
        <v>316869</v>
      </c>
    </row>
    <row r="101" spans="1:16">
      <c r="A101" s="53" t="s">
        <v>164</v>
      </c>
      <c r="B101" s="49">
        <v>11341</v>
      </c>
      <c r="C101" s="49">
        <v>14759</v>
      </c>
      <c r="D101" s="49">
        <v>15154</v>
      </c>
      <c r="E101" s="49">
        <v>15746</v>
      </c>
      <c r="F101" s="49">
        <v>16392</v>
      </c>
      <c r="G101" s="49">
        <v>15965</v>
      </c>
      <c r="H101" s="49">
        <v>15226</v>
      </c>
      <c r="I101" s="49">
        <v>16286</v>
      </c>
      <c r="J101" s="49">
        <v>15046</v>
      </c>
      <c r="K101" s="49">
        <v>10049</v>
      </c>
      <c r="L101" s="49">
        <v>9544</v>
      </c>
      <c r="M101" s="49">
        <v>0</v>
      </c>
      <c r="N101" s="50">
        <f t="shared" si="1"/>
        <v>57000</v>
      </c>
      <c r="O101" s="50">
        <f t="shared" si="2"/>
        <v>98508</v>
      </c>
      <c r="P101" s="51">
        <f t="shared" si="3"/>
        <v>155508</v>
      </c>
    </row>
    <row r="102" spans="1:16">
      <c r="A102" s="53" t="s">
        <v>165</v>
      </c>
      <c r="B102" s="49">
        <v>8474</v>
      </c>
      <c r="C102" s="49">
        <v>10732</v>
      </c>
      <c r="D102" s="49">
        <v>10902</v>
      </c>
      <c r="E102" s="49">
        <v>11288</v>
      </c>
      <c r="F102" s="49">
        <v>11880</v>
      </c>
      <c r="G102" s="49">
        <v>11210</v>
      </c>
      <c r="H102" s="49">
        <v>11290</v>
      </c>
      <c r="I102" s="49">
        <v>12233</v>
      </c>
      <c r="J102" s="49">
        <v>10418</v>
      </c>
      <c r="K102" s="49">
        <v>7407</v>
      </c>
      <c r="L102" s="49">
        <v>6486</v>
      </c>
      <c r="M102" s="49">
        <v>0</v>
      </c>
      <c r="N102" s="50">
        <f t="shared" si="1"/>
        <v>41396</v>
      </c>
      <c r="O102" s="50">
        <f t="shared" si="2"/>
        <v>70924</v>
      </c>
      <c r="P102" s="51">
        <f t="shared" si="3"/>
        <v>112320</v>
      </c>
    </row>
    <row r="103" spans="1:16">
      <c r="A103" s="54" t="s">
        <v>166</v>
      </c>
      <c r="B103" s="49">
        <v>915</v>
      </c>
      <c r="C103" s="49">
        <v>1187</v>
      </c>
      <c r="D103" s="49">
        <v>1281</v>
      </c>
      <c r="E103" s="49">
        <v>1693</v>
      </c>
      <c r="F103" s="49">
        <v>1057</v>
      </c>
      <c r="G103" s="49">
        <v>987</v>
      </c>
      <c r="H103" s="49">
        <v>1053</v>
      </c>
      <c r="I103" s="49">
        <v>898</v>
      </c>
      <c r="J103" s="49">
        <v>929</v>
      </c>
      <c r="K103" s="49">
        <v>615</v>
      </c>
      <c r="L103" s="49">
        <v>386</v>
      </c>
      <c r="M103" s="49">
        <v>0</v>
      </c>
      <c r="N103" s="50">
        <f t="shared" si="1"/>
        <v>5076</v>
      </c>
      <c r="O103" s="50">
        <f t="shared" si="2"/>
        <v>5925</v>
      </c>
      <c r="P103" s="51">
        <f t="shared" si="3"/>
        <v>11001</v>
      </c>
    </row>
    <row r="104" spans="1:16">
      <c r="A104" s="53" t="s">
        <v>167</v>
      </c>
      <c r="B104" s="49">
        <v>2773</v>
      </c>
      <c r="C104" s="49">
        <v>3560</v>
      </c>
      <c r="D104" s="49">
        <v>3797</v>
      </c>
      <c r="E104" s="49">
        <v>4013</v>
      </c>
      <c r="F104" s="49">
        <v>4169</v>
      </c>
      <c r="G104" s="49">
        <v>4017</v>
      </c>
      <c r="H104" s="49">
        <v>3962</v>
      </c>
      <c r="I104" s="49">
        <v>4104</v>
      </c>
      <c r="J104" s="49">
        <v>3538</v>
      </c>
      <c r="K104" s="49">
        <v>2357</v>
      </c>
      <c r="L104" s="49">
        <v>1750</v>
      </c>
      <c r="M104" s="49">
        <v>0</v>
      </c>
      <c r="N104" s="50">
        <f t="shared" si="1"/>
        <v>14143</v>
      </c>
      <c r="O104" s="50">
        <f t="shared" si="2"/>
        <v>23897</v>
      </c>
      <c r="P104" s="51">
        <f t="shared" si="3"/>
        <v>38040</v>
      </c>
    </row>
  </sheetData>
  <mergeCells count="1">
    <mergeCell ref="B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workbookViewId="0">
      <selection activeCell="I28" sqref="I28"/>
    </sheetView>
  </sheetViews>
  <sheetFormatPr defaultColWidth="12.5703125" defaultRowHeight="15.75" customHeight="1"/>
  <cols>
    <col min="1" max="4" width="17.85546875" customWidth="1"/>
    <col min="5" max="5" width="16.5703125" customWidth="1"/>
  </cols>
  <sheetData>
    <row r="1" spans="1:5" ht="12.75" customHeight="1">
      <c r="A1" s="1"/>
      <c r="B1" s="75" t="s">
        <v>23</v>
      </c>
      <c r="C1" s="76"/>
      <c r="D1" s="77"/>
      <c r="E1" s="1"/>
    </row>
    <row r="2" spans="1:5" ht="14.25" customHeight="1">
      <c r="A2" s="1"/>
      <c r="B2" s="75" t="s">
        <v>168</v>
      </c>
      <c r="C2" s="76"/>
      <c r="D2" s="77"/>
      <c r="E2" s="15"/>
    </row>
    <row r="3" spans="1:5" ht="13.5" customHeight="1">
      <c r="A3" s="1"/>
      <c r="B3" s="75" t="s">
        <v>177</v>
      </c>
      <c r="C3" s="76"/>
      <c r="D3" s="77"/>
      <c r="E3" s="1"/>
    </row>
    <row r="4" spans="1:5" ht="6.75" customHeight="1">
      <c r="A4" s="2"/>
      <c r="B4" s="2"/>
      <c r="C4" s="2"/>
      <c r="D4" s="2"/>
      <c r="E4" s="1"/>
    </row>
    <row r="5" spans="1:5" ht="12.75" customHeight="1">
      <c r="A5" s="78" t="s">
        <v>1</v>
      </c>
      <c r="B5" s="76"/>
      <c r="C5" s="76"/>
      <c r="D5" s="76"/>
      <c r="E5" s="77"/>
    </row>
    <row r="6" spans="1:5" ht="12.75" customHeight="1">
      <c r="A6" s="79" t="s">
        <v>2</v>
      </c>
      <c r="B6" s="80"/>
      <c r="C6" s="80"/>
      <c r="D6" s="81"/>
      <c r="E6" s="1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8"/>
    </row>
    <row r="8" spans="1:5" ht="12.75">
      <c r="A8" s="10">
        <v>292</v>
      </c>
      <c r="B8" s="10">
        <v>714</v>
      </c>
      <c r="C8" s="10">
        <v>762</v>
      </c>
      <c r="D8" s="10">
        <v>804</v>
      </c>
      <c r="E8" s="8"/>
    </row>
    <row r="9" spans="1:5" ht="6" customHeight="1">
      <c r="A9" s="6"/>
      <c r="B9" s="6"/>
      <c r="C9" s="6"/>
      <c r="D9" s="6"/>
      <c r="E9" s="7"/>
    </row>
    <row r="10" spans="1:5" ht="12.75" customHeight="1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10">
        <v>682</v>
      </c>
      <c r="B12" s="10">
        <v>612</v>
      </c>
      <c r="C12" s="10">
        <v>814</v>
      </c>
      <c r="D12" s="10">
        <v>906</v>
      </c>
      <c r="E12" s="10">
        <v>807</v>
      </c>
    </row>
    <row r="13" spans="1:5" ht="6" customHeight="1">
      <c r="A13" s="6"/>
      <c r="B13" s="6"/>
      <c r="C13" s="6"/>
      <c r="D13" s="6"/>
      <c r="E13" s="6"/>
    </row>
    <row r="14" spans="1:5" ht="12.75" customHeight="1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10">
        <v>620</v>
      </c>
      <c r="B16" s="10">
        <v>407</v>
      </c>
      <c r="C16" s="10"/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 customHeight="1">
      <c r="A18" s="85" t="s">
        <v>17</v>
      </c>
      <c r="B18" s="80"/>
      <c r="C18" s="80"/>
      <c r="D18" s="80"/>
      <c r="E18" s="81"/>
    </row>
    <row r="19" spans="1:5" ht="12.75" customHeight="1">
      <c r="A19" s="84" t="s">
        <v>169</v>
      </c>
      <c r="B19" s="80"/>
      <c r="C19" s="80"/>
      <c r="D19" s="81"/>
      <c r="E19" s="10">
        <f>SUM(A8:D8)</f>
        <v>2572</v>
      </c>
    </row>
    <row r="20" spans="1:5" ht="12.75" customHeight="1">
      <c r="A20" s="84" t="s">
        <v>170</v>
      </c>
      <c r="B20" s="80"/>
      <c r="C20" s="80"/>
      <c r="D20" s="81"/>
      <c r="E20" s="10">
        <f>SUM(A12:E12,A16:C16)</f>
        <v>4848</v>
      </c>
    </row>
    <row r="21" spans="1:5" ht="12.75" customHeight="1">
      <c r="A21" s="84" t="s">
        <v>171</v>
      </c>
      <c r="B21" s="80"/>
      <c r="C21" s="80"/>
      <c r="D21" s="81"/>
      <c r="E21" s="10">
        <f>E19+E20</f>
        <v>7420</v>
      </c>
    </row>
    <row r="22" spans="1:5" ht="6" customHeight="1">
      <c r="A22" s="9"/>
      <c r="B22" s="9"/>
      <c r="C22" s="9"/>
      <c r="D22" s="6"/>
      <c r="E22" s="6"/>
    </row>
    <row r="23" spans="1:5" ht="12.75" customHeight="1">
      <c r="A23" s="84" t="s">
        <v>172</v>
      </c>
      <c r="B23" s="80"/>
      <c r="C23" s="80"/>
      <c r="D23" s="81"/>
      <c r="E23" s="10">
        <v>2</v>
      </c>
    </row>
    <row r="24" spans="1:5" ht="6" customHeight="1">
      <c r="A24" s="17"/>
      <c r="B24" s="18"/>
      <c r="C24" s="19"/>
      <c r="D24" s="19"/>
      <c r="E24" s="28"/>
    </row>
    <row r="25" spans="1:5" ht="12.75" customHeight="1">
      <c r="A25" s="87" t="s">
        <v>173</v>
      </c>
      <c r="B25" s="88"/>
      <c r="C25" s="13"/>
      <c r="D25" s="13"/>
      <c r="E25" s="56"/>
    </row>
    <row r="26" spans="1:5" ht="12.75" customHeight="1">
      <c r="A26" s="86" t="s">
        <v>174</v>
      </c>
      <c r="B26" s="80"/>
      <c r="C26" s="80"/>
      <c r="D26" s="81"/>
      <c r="E26" s="29">
        <f>SUM((E20/(SUM('[1]Контингент - ОО'!D95:E95))), '[1]II кв.'!E23)</f>
        <v>0.50169166057059256</v>
      </c>
    </row>
    <row r="27" spans="1:5" ht="27.75" customHeight="1">
      <c r="A27" s="85" t="s">
        <v>17</v>
      </c>
      <c r="B27" s="80"/>
      <c r="C27" s="80"/>
      <c r="D27" s="81"/>
      <c r="E27" s="30"/>
    </row>
    <row r="28" spans="1:5" ht="24.75" customHeight="1">
      <c r="A28" s="84" t="s">
        <v>18</v>
      </c>
      <c r="B28" s="80"/>
      <c r="C28" s="80"/>
      <c r="D28" s="81"/>
      <c r="E28" s="10">
        <v>37</v>
      </c>
    </row>
    <row r="29" spans="1:5" ht="57" customHeight="1">
      <c r="A29" s="1"/>
      <c r="B29" s="1"/>
      <c r="C29" s="1"/>
      <c r="D29" s="1"/>
      <c r="E29" s="1"/>
    </row>
    <row r="30" spans="1:5" ht="6" customHeight="1">
      <c r="A30" s="57" t="s">
        <v>175</v>
      </c>
      <c r="B30" s="58"/>
      <c r="C30" s="35" t="s">
        <v>21</v>
      </c>
      <c r="D30" s="82" t="s">
        <v>176</v>
      </c>
      <c r="E30" s="77"/>
    </row>
    <row r="31" spans="1:5" ht="6" customHeight="1">
      <c r="A31" s="20"/>
      <c r="B31" s="20"/>
      <c r="C31" s="1"/>
      <c r="D31" s="1"/>
      <c r="E31" s="1"/>
    </row>
    <row r="32" spans="1:5" ht="6" customHeight="1">
      <c r="A32" s="20"/>
      <c r="B32" s="20"/>
      <c r="C32" s="1"/>
      <c r="D32" s="1"/>
      <c r="E32" s="1"/>
    </row>
    <row r="33" spans="1:5" ht="12.75">
      <c r="A33" s="89" t="s">
        <v>20</v>
      </c>
      <c r="B33" s="77"/>
      <c r="C33" s="14" t="s">
        <v>21</v>
      </c>
      <c r="D33" s="90" t="s">
        <v>22</v>
      </c>
      <c r="E33" s="77"/>
    </row>
  </sheetData>
  <mergeCells count="19">
    <mergeCell ref="A33:B33"/>
    <mergeCell ref="D33:E33"/>
    <mergeCell ref="A18:E18"/>
    <mergeCell ref="A19:D19"/>
    <mergeCell ref="A20:D20"/>
    <mergeCell ref="A21:D21"/>
    <mergeCell ref="A23:D23"/>
    <mergeCell ref="A26:D26"/>
    <mergeCell ref="A25:B25"/>
    <mergeCell ref="A27:D27"/>
    <mergeCell ref="A28:D28"/>
    <mergeCell ref="D30:E30"/>
    <mergeCell ref="A10:E10"/>
    <mergeCell ref="A14:C14"/>
    <mergeCell ref="B1:D1"/>
    <mergeCell ref="B2:D2"/>
    <mergeCell ref="B3:D3"/>
    <mergeCell ref="A5:E5"/>
    <mergeCell ref="A6:D6"/>
  </mergeCells>
  <conditionalFormatting sqref="A33:B33">
    <cfRule type="expression" dxfId="24" priority="5">
      <formula>NOT(ISERROR(SEARCH(("Должность"),(A33))))</formula>
    </cfRule>
  </conditionalFormatting>
  <conditionalFormatting sqref="D33:E33">
    <cfRule type="expression" dxfId="23" priority="6">
      <formula>NOT(ISERROR(SEARCH(("Фамилия И.О."),(D33))))</formula>
    </cfRule>
  </conditionalFormatting>
  <conditionalFormatting sqref="A8:D8 A12:E12 A16:C16 E23">
    <cfRule type="containsBlanks" dxfId="22" priority="1">
      <formula>LEN(TRIM(A8))=0</formula>
    </cfRule>
  </conditionalFormatting>
  <conditionalFormatting sqref="A30:B30">
    <cfRule type="expression" dxfId="21" priority="2">
      <formula>NOT(ISERROR(SEARCH(("Должность"),(A30))))</formula>
    </cfRule>
  </conditionalFormatting>
  <conditionalFormatting sqref="D30:E30">
    <cfRule type="expression" dxfId="20" priority="3">
      <formula>NOT(ISERROR(SEARCH(("Фамилия И.О."),(D30))))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:E25 E28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E30"/>
  <sheetViews>
    <sheetView workbookViewId="0"/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75" t="s">
        <v>27</v>
      </c>
      <c r="C1" s="76"/>
      <c r="D1" s="77"/>
      <c r="E1" s="1"/>
    </row>
    <row r="2" spans="1:5" ht="16.5" customHeight="1">
      <c r="A2" s="1"/>
      <c r="B2" s="75" t="s">
        <v>0</v>
      </c>
      <c r="C2" s="76"/>
      <c r="D2" s="77"/>
      <c r="E2" s="15"/>
    </row>
    <row r="3" spans="1:5" ht="12.75">
      <c r="A3" s="1"/>
      <c r="B3" s="75" t="s">
        <v>28</v>
      </c>
      <c r="C3" s="76"/>
      <c r="D3" s="77"/>
      <c r="E3" s="1"/>
    </row>
    <row r="4" spans="1:5" ht="1.5" customHeight="1">
      <c r="A4" s="2"/>
      <c r="B4" s="2"/>
      <c r="C4" s="2"/>
      <c r="D4" s="2"/>
      <c r="E4" s="2"/>
    </row>
    <row r="5" spans="1:5" ht="12.75">
      <c r="A5" s="78" t="s">
        <v>1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16"/>
    </row>
    <row r="7" spans="1:5" ht="12.75">
      <c r="A7" s="21" t="s">
        <v>3</v>
      </c>
      <c r="B7" s="21" t="s">
        <v>4</v>
      </c>
      <c r="C7" s="21" t="s">
        <v>5</v>
      </c>
      <c r="D7" s="21" t="s">
        <v>6</v>
      </c>
      <c r="E7" s="3"/>
    </row>
    <row r="8" spans="1:5" ht="12.75">
      <c r="A8" s="5">
        <f>SUM('04.23'!A8+'05.23'!A8)</f>
        <v>594</v>
      </c>
      <c r="B8" s="5">
        <f>SUM('04.23'!B8+'05.23'!B8)</f>
        <v>1428</v>
      </c>
      <c r="C8" s="5">
        <f>SUM('04.23'!C8+'05.23'!C8)</f>
        <v>1524</v>
      </c>
      <c r="D8" s="5">
        <f>SUM('04.23'!D8+'05.23'!D8)</f>
        <v>1608</v>
      </c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>
        <f>SUM('04.23'!A12+'05.23'!A12)</f>
        <v>1364</v>
      </c>
      <c r="B12" s="5">
        <f>SUM('04.23'!B12+'05.23'!B12)</f>
        <v>1224</v>
      </c>
      <c r="C12" s="5">
        <f>SUM('04.23'!C12+'05.23'!C12)</f>
        <v>1628</v>
      </c>
      <c r="D12" s="5">
        <f>SUM('04.23'!D12+'05.23'!D12)</f>
        <v>1812</v>
      </c>
      <c r="E12" s="5">
        <f>SUM('04.23'!E12+'05.23'!E12)</f>
        <v>2614</v>
      </c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>
        <f>SUM('04.23'!A16+'05.23'!A16)</f>
        <v>1240</v>
      </c>
      <c r="B16" s="5">
        <f>SUM('04.23'!B16+'05.23'!B16)</f>
        <v>814</v>
      </c>
      <c r="C16" s="5">
        <f>SUM('04.23'!C16+'05.23'!C16)</f>
        <v>0</v>
      </c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93" t="s">
        <v>24</v>
      </c>
      <c r="B19" s="80"/>
      <c r="C19" s="80"/>
      <c r="D19" s="81"/>
      <c r="E19" s="10">
        <f>SUM(A8:D8)</f>
        <v>5154</v>
      </c>
    </row>
    <row r="20" spans="1:5" ht="12.75">
      <c r="A20" s="94" t="s">
        <v>25</v>
      </c>
      <c r="B20" s="95"/>
      <c r="C20" s="95"/>
      <c r="D20" s="96"/>
      <c r="E20" s="10">
        <f>SUM(A12:E12,A16:C16)</f>
        <v>10696</v>
      </c>
    </row>
    <row r="21" spans="1:5" ht="12.75">
      <c r="A21" s="94" t="s">
        <v>26</v>
      </c>
      <c r="B21" s="95"/>
      <c r="C21" s="95"/>
      <c r="D21" s="96"/>
      <c r="E21" s="10">
        <f>E19+E20</f>
        <v>15850</v>
      </c>
    </row>
    <row r="22" spans="1:5" ht="7.5" customHeight="1">
      <c r="A22" s="22"/>
      <c r="B22" s="22"/>
      <c r="C22" s="22"/>
      <c r="D22" s="22"/>
      <c r="E22" s="23"/>
    </row>
    <row r="23" spans="1:5" ht="12.75">
      <c r="A23" s="93" t="s">
        <v>29</v>
      </c>
      <c r="B23" s="80"/>
      <c r="C23" s="80"/>
      <c r="D23" s="81"/>
      <c r="E23" s="24">
        <f>'05.23'!E26</f>
        <v>0.50169166057059256</v>
      </c>
    </row>
    <row r="24" spans="1:5" ht="33" customHeight="1">
      <c r="A24" s="97" t="s">
        <v>30</v>
      </c>
      <c r="B24" s="98"/>
      <c r="C24" s="98"/>
      <c r="D24" s="99"/>
      <c r="E24" s="25">
        <f>'05.23'!E27</f>
        <v>0</v>
      </c>
    </row>
    <row r="25" spans="1:5" ht="25.5" customHeight="1">
      <c r="A25" s="100"/>
      <c r="B25" s="95"/>
      <c r="C25" s="95"/>
      <c r="D25" s="96"/>
      <c r="E25" s="26">
        <f>E24/1000000</f>
        <v>0</v>
      </c>
    </row>
    <row r="26" spans="1:5" ht="12.75">
      <c r="A26" s="84" t="s">
        <v>18</v>
      </c>
      <c r="B26" s="80"/>
      <c r="C26" s="80"/>
      <c r="D26" s="81"/>
      <c r="E26" s="5">
        <f>'05.23'!E29</f>
        <v>0</v>
      </c>
    </row>
    <row r="27" spans="1:5" ht="6" customHeight="1">
      <c r="A27" s="1"/>
      <c r="B27" s="1"/>
      <c r="C27" s="1"/>
      <c r="D27" s="1"/>
      <c r="E27" s="1"/>
    </row>
    <row r="28" spans="1:5" ht="6" customHeight="1">
      <c r="A28" s="20"/>
      <c r="B28" s="20"/>
      <c r="C28" s="1"/>
      <c r="D28" s="1"/>
      <c r="E28" s="1"/>
    </row>
    <row r="29" spans="1:5" ht="6" customHeight="1">
      <c r="A29" s="20"/>
      <c r="B29" s="20"/>
      <c r="C29" s="1"/>
      <c r="D29" s="1"/>
      <c r="E29" s="1"/>
    </row>
    <row r="30" spans="1:5" ht="12.75">
      <c r="A30" s="91" t="s">
        <v>20</v>
      </c>
      <c r="B30" s="77"/>
      <c r="C30" s="27" t="s">
        <v>21</v>
      </c>
      <c r="D30" s="92" t="s">
        <v>22</v>
      </c>
      <c r="E30" s="77"/>
    </row>
  </sheetData>
  <mergeCells count="16">
    <mergeCell ref="A10:E10"/>
    <mergeCell ref="A14:C14"/>
    <mergeCell ref="A30:B30"/>
    <mergeCell ref="D30:E30"/>
    <mergeCell ref="A18:E18"/>
    <mergeCell ref="A19:D19"/>
    <mergeCell ref="A20:D20"/>
    <mergeCell ref="A21:D21"/>
    <mergeCell ref="A23:D23"/>
    <mergeCell ref="A24:D25"/>
    <mergeCell ref="A26:D26"/>
    <mergeCell ref="B1:D1"/>
    <mergeCell ref="B2:D2"/>
    <mergeCell ref="B3:D3"/>
    <mergeCell ref="A5:E5"/>
    <mergeCell ref="A6:D6"/>
  </mergeCells>
  <conditionalFormatting sqref="A30:B30">
    <cfRule type="expression" dxfId="19" priority="1">
      <formula>NOT(ISERROR(SEARCH(("Должность"),(A30))))</formula>
    </cfRule>
  </conditionalFormatting>
  <conditionalFormatting sqref="D30:E30">
    <cfRule type="expression" dxfId="18" priority="2">
      <formula>NOT(ISERROR(SEARCH(("Фамилия И.О."),(D30))))</formula>
    </cfRule>
  </conditionalFormatting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topLeftCell="A13" workbookViewId="0">
      <selection activeCell="C33" sqref="C33"/>
    </sheetView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75" t="s">
        <v>31</v>
      </c>
      <c r="C1" s="76"/>
      <c r="D1" s="77"/>
      <c r="E1" s="1"/>
    </row>
    <row r="2" spans="1:5" ht="12.75">
      <c r="A2" s="1"/>
      <c r="B2" s="75" t="s">
        <v>0</v>
      </c>
      <c r="C2" s="76"/>
      <c r="D2" s="77"/>
      <c r="E2" s="15"/>
    </row>
    <row r="3" spans="1:5" ht="12.75">
      <c r="A3" s="1"/>
      <c r="B3" s="75" t="s">
        <v>32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>
      <c r="A5" s="78" t="s">
        <v>1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1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3"/>
    </row>
    <row r="8" spans="1:5" ht="12.75">
      <c r="A8" s="5">
        <v>679</v>
      </c>
      <c r="B8" s="5">
        <v>1480</v>
      </c>
      <c r="C8" s="5">
        <v>1520</v>
      </c>
      <c r="D8" s="5">
        <v>1671</v>
      </c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>
        <v>1700</v>
      </c>
      <c r="B12" s="5">
        <v>1011</v>
      </c>
      <c r="C12" s="5">
        <v>1009</v>
      </c>
      <c r="D12" s="5">
        <v>1904</v>
      </c>
      <c r="E12" s="5">
        <v>1002</v>
      </c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>
        <v>427</v>
      </c>
      <c r="B16" s="5">
        <v>304</v>
      </c>
      <c r="C16" s="5"/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104" t="s">
        <v>24</v>
      </c>
      <c r="B19" s="80"/>
      <c r="C19" s="80"/>
      <c r="D19" s="81"/>
      <c r="E19" s="10">
        <f>SUM(A8:D8)</f>
        <v>5350</v>
      </c>
    </row>
    <row r="20" spans="1:5" ht="12.75">
      <c r="A20" s="105" t="s">
        <v>25</v>
      </c>
      <c r="B20" s="95"/>
      <c r="C20" s="95"/>
      <c r="D20" s="96"/>
      <c r="E20" s="10">
        <f>SUM(A12:E12,A16:C16)</f>
        <v>7357</v>
      </c>
    </row>
    <row r="21" spans="1:5" ht="12.75">
      <c r="A21" s="105" t="s">
        <v>26</v>
      </c>
      <c r="B21" s="95"/>
      <c r="C21" s="95"/>
      <c r="D21" s="96"/>
      <c r="E21" s="10">
        <f>E19+E20</f>
        <v>12707</v>
      </c>
    </row>
    <row r="22" spans="1:5" ht="6" customHeight="1">
      <c r="A22" s="9"/>
      <c r="B22" s="9"/>
      <c r="C22" s="9"/>
      <c r="D22" s="6"/>
      <c r="E22" s="6"/>
    </row>
    <row r="23" spans="1:5" ht="12.75">
      <c r="A23" s="84" t="s">
        <v>33</v>
      </c>
      <c r="B23" s="80"/>
      <c r="C23" s="80"/>
      <c r="D23" s="81"/>
      <c r="E23" s="5">
        <v>4</v>
      </c>
    </row>
    <row r="24" spans="1:5" ht="6.75" customHeight="1">
      <c r="A24" s="17"/>
      <c r="B24" s="18"/>
      <c r="C24" s="19"/>
      <c r="D24" s="19"/>
      <c r="E24" s="28"/>
    </row>
    <row r="25" spans="1:5" ht="12.75">
      <c r="A25" s="106" t="s">
        <v>19</v>
      </c>
      <c r="B25" s="107"/>
      <c r="C25" s="107"/>
      <c r="D25" s="107"/>
      <c r="E25" s="88"/>
    </row>
    <row r="26" spans="1:5" ht="12.75">
      <c r="A26" s="86" t="s">
        <v>34</v>
      </c>
      <c r="B26" s="80"/>
      <c r="C26" s="80"/>
      <c r="D26" s="81"/>
      <c r="E26" s="29">
        <f>SUM((E20/'ОО-2023'!O94), 'II кв.'!E23)</f>
        <v>0.65560057461004784</v>
      </c>
    </row>
    <row r="27" spans="1:5" ht="27" customHeight="1">
      <c r="A27" s="101" t="s">
        <v>35</v>
      </c>
      <c r="B27" s="102"/>
      <c r="C27" s="102"/>
      <c r="D27" s="103"/>
      <c r="E27" s="30">
        <f>SUM(E21,'II кв.'!E21)</f>
        <v>28557</v>
      </c>
    </row>
    <row r="28" spans="1:5" ht="27.75" customHeight="1">
      <c r="A28" s="100"/>
      <c r="B28" s="95"/>
      <c r="C28" s="95"/>
      <c r="D28" s="96"/>
      <c r="E28" s="12">
        <f>E27/1000000</f>
        <v>2.8556999999999999E-2</v>
      </c>
    </row>
    <row r="29" spans="1:5" ht="12.75">
      <c r="A29" s="84" t="s">
        <v>18</v>
      </c>
      <c r="B29" s="80"/>
      <c r="C29" s="80"/>
      <c r="D29" s="81"/>
      <c r="E29" s="5">
        <v>41</v>
      </c>
    </row>
    <row r="30" spans="1:5" ht="6" customHeight="1">
      <c r="A30" s="1"/>
      <c r="B30" s="1"/>
      <c r="C30" s="8"/>
      <c r="D30" s="8"/>
      <c r="E30" s="8"/>
    </row>
    <row r="31" spans="1:5" ht="6" customHeight="1">
      <c r="A31" s="1"/>
      <c r="B31" s="1"/>
      <c r="C31" s="8"/>
      <c r="D31" s="8"/>
      <c r="E31" s="8"/>
    </row>
    <row r="32" spans="1:5" ht="6" customHeight="1">
      <c r="A32" s="1"/>
      <c r="B32" s="1"/>
      <c r="C32" s="1"/>
      <c r="D32" s="1"/>
      <c r="E32" s="1"/>
    </row>
    <row r="33" spans="1:5" ht="76.5">
      <c r="A33" s="89" t="s">
        <v>20</v>
      </c>
      <c r="B33" s="77"/>
      <c r="C33" s="14" t="s">
        <v>180</v>
      </c>
      <c r="D33" s="90" t="s">
        <v>179</v>
      </c>
      <c r="E33" s="77"/>
    </row>
  </sheetData>
  <mergeCells count="18">
    <mergeCell ref="A10:E10"/>
    <mergeCell ref="A14:C14"/>
    <mergeCell ref="A27:D28"/>
    <mergeCell ref="A29:D29"/>
    <mergeCell ref="A33:B33"/>
    <mergeCell ref="D33:E33"/>
    <mergeCell ref="A18:E18"/>
    <mergeCell ref="A19:D19"/>
    <mergeCell ref="A20:D20"/>
    <mergeCell ref="A21:D21"/>
    <mergeCell ref="A23:D23"/>
    <mergeCell ref="A25:E25"/>
    <mergeCell ref="A26:D26"/>
    <mergeCell ref="B1:D1"/>
    <mergeCell ref="B2:D2"/>
    <mergeCell ref="B3:D3"/>
    <mergeCell ref="A5:E5"/>
    <mergeCell ref="A6:D6"/>
  </mergeCells>
  <conditionalFormatting sqref="A8:D8 A12:E12 A16:C16 E23">
    <cfRule type="containsBlanks" dxfId="17" priority="1">
      <formula>LEN(TRIM(A8))=0</formula>
    </cfRule>
  </conditionalFormatting>
  <conditionalFormatting sqref="A33:B33">
    <cfRule type="expression" dxfId="16" priority="2">
      <formula>NOT(ISERROR(SEARCH(("Должность"),(A33))))</formula>
    </cfRule>
  </conditionalFormatting>
  <conditionalFormatting sqref="D33:E33">
    <cfRule type="expression" dxfId="15" priority="3">
      <formula>NOT(ISERROR(SEARCH(("Фамилия И.О."),(D33))))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:E24 E29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E30"/>
  <sheetViews>
    <sheetView topLeftCell="A4" workbookViewId="0"/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75" t="s">
        <v>36</v>
      </c>
      <c r="C1" s="76"/>
      <c r="D1" s="77"/>
      <c r="E1" s="1"/>
    </row>
    <row r="2" spans="1:5" ht="14.25" customHeight="1">
      <c r="A2" s="1"/>
      <c r="B2" s="75" t="s">
        <v>0</v>
      </c>
      <c r="C2" s="76"/>
      <c r="D2" s="77"/>
      <c r="E2" s="15"/>
    </row>
    <row r="3" spans="1:5" ht="15" customHeight="1">
      <c r="A3" s="1"/>
      <c r="B3" s="75" t="s">
        <v>37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>
      <c r="A5" s="78" t="s">
        <v>1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1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3"/>
    </row>
    <row r="8" spans="1:5" ht="12.75">
      <c r="A8" s="5">
        <f>SUM('II кв.'!A$8,'09.23'!A$8)</f>
        <v>1273</v>
      </c>
      <c r="B8" s="5">
        <f>SUM('II кв.'!B$8,'09.23'!B$8)</f>
        <v>2908</v>
      </c>
      <c r="C8" s="5">
        <f>SUM('II кв.'!C$8,'09.23'!C$8)</f>
        <v>3044</v>
      </c>
      <c r="D8" s="5">
        <f>SUM('II кв.'!D$8,'09.23'!D$8)</f>
        <v>3279</v>
      </c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>
        <f>SUM('II кв.'!A$12,'09.23'!A$12)</f>
        <v>3064</v>
      </c>
      <c r="B12" s="5">
        <f>SUM('II кв.'!B$12,'09.23'!B$12)</f>
        <v>2235</v>
      </c>
      <c r="C12" s="5">
        <f>SUM('II кв.'!C$12,'09.23'!C$12)</f>
        <v>2637</v>
      </c>
      <c r="D12" s="5">
        <f>SUM('II кв.'!D$12,'09.23'!D$12)</f>
        <v>3716</v>
      </c>
      <c r="E12" s="5">
        <f>SUM('II кв.'!E$12,'09.23'!E$12)</f>
        <v>3616</v>
      </c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>
        <f>SUM('II кв.'!A$16,'09.23'!A$16)</f>
        <v>1667</v>
      </c>
      <c r="B16" s="5">
        <f>SUM('II кв.'!B$16,'09.23'!B$16)</f>
        <v>1118</v>
      </c>
      <c r="C16" s="5">
        <f>SUM('II кв.'!C$16,'09.23'!C$16)</f>
        <v>0</v>
      </c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104" t="s">
        <v>24</v>
      </c>
      <c r="B19" s="80"/>
      <c r="C19" s="80"/>
      <c r="D19" s="81"/>
      <c r="E19" s="10">
        <f>SUM(A8:D8)</f>
        <v>10504</v>
      </c>
    </row>
    <row r="20" spans="1:5" ht="12.75">
      <c r="A20" s="105" t="s">
        <v>25</v>
      </c>
      <c r="B20" s="95"/>
      <c r="C20" s="95"/>
      <c r="D20" s="96"/>
      <c r="E20" s="10">
        <f>SUM(A12:E12,A16:C16)</f>
        <v>18053</v>
      </c>
    </row>
    <row r="21" spans="1:5" ht="12.75">
      <c r="A21" s="105" t="s">
        <v>26</v>
      </c>
      <c r="B21" s="95"/>
      <c r="C21" s="95"/>
      <c r="D21" s="96"/>
      <c r="E21" s="10">
        <f>E19+E20</f>
        <v>28557</v>
      </c>
    </row>
    <row r="22" spans="1:5" ht="6" customHeight="1">
      <c r="A22" s="6"/>
      <c r="B22" s="6"/>
      <c r="C22" s="6"/>
      <c r="D22" s="6"/>
      <c r="E22" s="6"/>
    </row>
    <row r="23" spans="1:5" ht="12.75">
      <c r="A23" s="104" t="s">
        <v>38</v>
      </c>
      <c r="B23" s="80"/>
      <c r="C23" s="80"/>
      <c r="D23" s="81"/>
      <c r="E23" s="31">
        <f>'09.23'!E26</f>
        <v>0.65560057461004784</v>
      </c>
    </row>
    <row r="24" spans="1:5" ht="27" customHeight="1">
      <c r="A24" s="108" t="s">
        <v>39</v>
      </c>
      <c r="B24" s="98"/>
      <c r="C24" s="98"/>
      <c r="D24" s="99"/>
      <c r="E24" s="32">
        <f>SUM('09.23'!E21+'II кв.'!E21)</f>
        <v>28557</v>
      </c>
    </row>
    <row r="25" spans="1:5" ht="25.5" customHeight="1">
      <c r="A25" s="100"/>
      <c r="B25" s="95"/>
      <c r="C25" s="95"/>
      <c r="D25" s="96"/>
      <c r="E25" s="33">
        <f>E24/1000000</f>
        <v>2.8556999999999999E-2</v>
      </c>
    </row>
    <row r="26" spans="1:5" ht="12.75">
      <c r="A26" s="84" t="s">
        <v>18</v>
      </c>
      <c r="B26" s="80"/>
      <c r="C26" s="80"/>
      <c r="D26" s="81"/>
      <c r="E26" s="34">
        <f>'09.23'!E29</f>
        <v>41</v>
      </c>
    </row>
    <row r="27" spans="1:5" ht="6" customHeight="1">
      <c r="A27" s="1"/>
      <c r="B27" s="1"/>
      <c r="C27" s="1"/>
      <c r="D27" s="1"/>
      <c r="E27" s="1"/>
    </row>
    <row r="28" spans="1:5" ht="6" customHeight="1">
      <c r="A28" s="20"/>
      <c r="B28" s="20"/>
      <c r="C28" s="1"/>
      <c r="D28" s="1"/>
      <c r="E28" s="1"/>
    </row>
    <row r="29" spans="1:5" ht="6" customHeight="1">
      <c r="A29" s="20"/>
      <c r="B29" s="20"/>
      <c r="C29" s="1"/>
      <c r="D29" s="1"/>
      <c r="E29" s="1"/>
    </row>
    <row r="30" spans="1:5" ht="12.75">
      <c r="A30" s="83" t="s">
        <v>20</v>
      </c>
      <c r="B30" s="76"/>
      <c r="C30" s="35" t="s">
        <v>21</v>
      </c>
      <c r="D30" s="82" t="s">
        <v>22</v>
      </c>
      <c r="E30" s="77"/>
    </row>
  </sheetData>
  <mergeCells count="16">
    <mergeCell ref="A10:E10"/>
    <mergeCell ref="A14:C14"/>
    <mergeCell ref="A30:B30"/>
    <mergeCell ref="D30:E30"/>
    <mergeCell ref="A18:E18"/>
    <mergeCell ref="A19:D19"/>
    <mergeCell ref="A20:D20"/>
    <mergeCell ref="A21:D21"/>
    <mergeCell ref="A23:D23"/>
    <mergeCell ref="A24:D25"/>
    <mergeCell ref="A26:D26"/>
    <mergeCell ref="B1:D1"/>
    <mergeCell ref="B2:D2"/>
    <mergeCell ref="B3:D3"/>
    <mergeCell ref="A5:E5"/>
    <mergeCell ref="A6:D6"/>
  </mergeCells>
  <conditionalFormatting sqref="A30:B30">
    <cfRule type="expression" dxfId="14" priority="1">
      <formula>NOT(ISERROR(SEARCH(("Должность"),(A30))))</formula>
    </cfRule>
  </conditionalFormatting>
  <conditionalFormatting sqref="D30:E30">
    <cfRule type="expression" dxfId="13" priority="2">
      <formula>NOT(ISERROR(SEARCH(("Фамилия И.О."),(D30))))</formula>
    </cfRule>
  </conditionalFormatting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workbookViewId="0"/>
  </sheetViews>
  <sheetFormatPr defaultColWidth="12.5703125" defaultRowHeight="15.75" customHeight="1"/>
  <cols>
    <col min="1" max="5" width="17.85546875" customWidth="1"/>
  </cols>
  <sheetData>
    <row r="1" spans="1:5" ht="39" customHeight="1">
      <c r="A1" s="1"/>
      <c r="B1" s="75" t="s">
        <v>40</v>
      </c>
      <c r="C1" s="76"/>
      <c r="D1" s="77"/>
      <c r="E1" s="1"/>
    </row>
    <row r="2" spans="1:5" ht="14.25" customHeight="1">
      <c r="A2" s="1"/>
      <c r="B2" s="75" t="s">
        <v>0</v>
      </c>
      <c r="C2" s="76"/>
      <c r="D2" s="77"/>
      <c r="E2" s="15"/>
    </row>
    <row r="3" spans="1:5" ht="16.5" customHeight="1">
      <c r="A3" s="1"/>
      <c r="B3" s="75" t="s">
        <v>41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>
      <c r="A5" s="109" t="s">
        <v>42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3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3"/>
    </row>
    <row r="8" spans="1:5" ht="12.75">
      <c r="A8" s="5"/>
      <c r="B8" s="5"/>
      <c r="C8" s="5"/>
      <c r="D8" s="5"/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/>
      <c r="B12" s="5"/>
      <c r="C12" s="5"/>
      <c r="D12" s="5"/>
      <c r="E12" s="5"/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43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/>
      <c r="B16" s="5"/>
      <c r="C16" s="5"/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104" t="s">
        <v>24</v>
      </c>
      <c r="B19" s="80"/>
      <c r="C19" s="80"/>
      <c r="D19" s="81"/>
      <c r="E19" s="10">
        <f>SUM(A8:D8)</f>
        <v>0</v>
      </c>
    </row>
    <row r="20" spans="1:5" ht="12.75">
      <c r="A20" s="105" t="s">
        <v>25</v>
      </c>
      <c r="B20" s="95"/>
      <c r="C20" s="95"/>
      <c r="D20" s="96"/>
      <c r="E20" s="37">
        <f>SUM(A12:E12,A16:C16)</f>
        <v>0</v>
      </c>
    </row>
    <row r="21" spans="1:5" ht="12.75">
      <c r="A21" s="105" t="s">
        <v>26</v>
      </c>
      <c r="B21" s="95"/>
      <c r="C21" s="95"/>
      <c r="D21" s="96"/>
      <c r="E21" s="38">
        <f>E19+E20</f>
        <v>0</v>
      </c>
    </row>
    <row r="22" spans="1:5" ht="6" customHeight="1">
      <c r="A22" s="9"/>
      <c r="B22" s="9"/>
      <c r="C22" s="9"/>
      <c r="D22" s="6"/>
      <c r="E22" s="6"/>
    </row>
    <row r="23" spans="1:5" ht="12.75">
      <c r="A23" s="84" t="s">
        <v>44</v>
      </c>
      <c r="B23" s="80"/>
      <c r="C23" s="80"/>
      <c r="D23" s="81"/>
      <c r="E23" s="5"/>
    </row>
    <row r="24" spans="1:5" ht="7.5" customHeight="1">
      <c r="A24" s="110"/>
      <c r="B24" s="98"/>
      <c r="C24" s="98"/>
      <c r="D24" s="98"/>
      <c r="E24" s="98"/>
    </row>
    <row r="25" spans="1:5" ht="12.75">
      <c r="A25" s="106" t="s">
        <v>19</v>
      </c>
      <c r="B25" s="107"/>
      <c r="C25" s="107"/>
      <c r="D25" s="107"/>
      <c r="E25" s="88"/>
    </row>
    <row r="26" spans="1:5" ht="12.75">
      <c r="A26" s="86" t="s">
        <v>45</v>
      </c>
      <c r="B26" s="80"/>
      <c r="C26" s="80"/>
      <c r="D26" s="81"/>
      <c r="E26" s="29">
        <f>SUM((E20/'ОО-2023'!O94), 'III кв.'!E23)</f>
        <v>0.65560057461004784</v>
      </c>
    </row>
    <row r="27" spans="1:5" ht="25.5" customHeight="1">
      <c r="A27" s="101" t="s">
        <v>46</v>
      </c>
      <c r="B27" s="102"/>
      <c r="C27" s="102"/>
      <c r="D27" s="103"/>
      <c r="E27" s="11">
        <f>SUM('III кв.'!E21,E21)</f>
        <v>28557</v>
      </c>
    </row>
    <row r="28" spans="1:5" ht="30" customHeight="1">
      <c r="A28" s="100"/>
      <c r="B28" s="95"/>
      <c r="C28" s="95"/>
      <c r="D28" s="96"/>
      <c r="E28" s="12">
        <f>E27/1000000</f>
        <v>2.8556999999999999E-2</v>
      </c>
    </row>
    <row r="29" spans="1:5" ht="12.75">
      <c r="A29" s="84" t="s">
        <v>18</v>
      </c>
      <c r="B29" s="80"/>
      <c r="C29" s="80"/>
      <c r="D29" s="81"/>
      <c r="E29" s="5">
        <f>SUM(E23,'III кв.'!E26)</f>
        <v>41</v>
      </c>
    </row>
    <row r="30" spans="1:5" ht="6" customHeight="1">
      <c r="A30" s="1"/>
      <c r="B30" s="1"/>
      <c r="C30" s="1"/>
      <c r="D30" s="1"/>
      <c r="E30" s="1"/>
    </row>
    <row r="31" spans="1:5" ht="6" customHeight="1">
      <c r="A31" s="20"/>
      <c r="B31" s="20"/>
      <c r="C31" s="1"/>
      <c r="D31" s="1"/>
      <c r="E31" s="1"/>
    </row>
    <row r="32" spans="1:5" ht="6" customHeight="1">
      <c r="A32" s="20"/>
      <c r="B32" s="20"/>
      <c r="C32" s="1"/>
      <c r="D32" s="1"/>
      <c r="E32" s="1"/>
    </row>
    <row r="33" spans="1:5" ht="12.75">
      <c r="A33" s="83" t="s">
        <v>20</v>
      </c>
      <c r="B33" s="76"/>
      <c r="C33" s="35" t="s">
        <v>21</v>
      </c>
      <c r="D33" s="82" t="s">
        <v>22</v>
      </c>
      <c r="E33" s="77"/>
    </row>
  </sheetData>
  <mergeCells count="19">
    <mergeCell ref="A33:B33"/>
    <mergeCell ref="D33:E33"/>
    <mergeCell ref="A18:E18"/>
    <mergeCell ref="A19:D19"/>
    <mergeCell ref="A20:D20"/>
    <mergeCell ref="A21:D21"/>
    <mergeCell ref="A23:D23"/>
    <mergeCell ref="A24:E24"/>
    <mergeCell ref="A25:E25"/>
    <mergeCell ref="A10:E10"/>
    <mergeCell ref="A14:C14"/>
    <mergeCell ref="A26:D26"/>
    <mergeCell ref="A27:D28"/>
    <mergeCell ref="A29:D29"/>
    <mergeCell ref="B1:D1"/>
    <mergeCell ref="B2:D2"/>
    <mergeCell ref="B3:D3"/>
    <mergeCell ref="A5:E5"/>
    <mergeCell ref="A6:D6"/>
  </mergeCells>
  <conditionalFormatting sqref="A8:D8 A12:E12 A16:C16 E23">
    <cfRule type="containsBlanks" dxfId="12" priority="1">
      <formula>LEN(TRIM(A8))=0</formula>
    </cfRule>
  </conditionalFormatting>
  <conditionalFormatting sqref="A33:B33">
    <cfRule type="expression" dxfId="11" priority="2">
      <formula>NOT(ISERROR(SEARCH(("Должность"),(A33))))</formula>
    </cfRule>
  </conditionalFormatting>
  <conditionalFormatting sqref="D33:E33">
    <cfRule type="expression" dxfId="10" priority="3">
      <formula>NOT(ISERROR(SEARCH(("Фамилия И.О."),(D33))))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9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4"/>
  <sheetViews>
    <sheetView tabSelected="1" workbookViewId="0">
      <selection activeCell="E25" sqref="E25"/>
    </sheetView>
  </sheetViews>
  <sheetFormatPr defaultColWidth="12.5703125" defaultRowHeight="15.75" customHeight="1"/>
  <cols>
    <col min="1" max="5" width="17.85546875" customWidth="1"/>
  </cols>
  <sheetData>
    <row r="1" spans="1:5" ht="16.5" customHeight="1">
      <c r="A1" s="1"/>
      <c r="B1" s="75" t="s">
        <v>0</v>
      </c>
      <c r="C1" s="76"/>
      <c r="D1" s="77"/>
      <c r="E1" s="15"/>
    </row>
    <row r="2" spans="1:5" ht="14.25" customHeight="1">
      <c r="A2" s="59"/>
      <c r="B2" s="111" t="s">
        <v>47</v>
      </c>
      <c r="C2" s="112"/>
      <c r="D2" s="113"/>
      <c r="E2" s="59"/>
    </row>
    <row r="3" spans="1:5" ht="6" customHeight="1">
      <c r="A3" s="60"/>
      <c r="B3" s="60"/>
      <c r="C3" s="60"/>
      <c r="D3" s="60"/>
      <c r="E3" s="59"/>
    </row>
    <row r="4" spans="1:5" ht="20.25">
      <c r="A4" s="114" t="s">
        <v>42</v>
      </c>
      <c r="B4" s="112"/>
      <c r="C4" s="112"/>
      <c r="D4" s="112"/>
      <c r="E4" s="113"/>
    </row>
    <row r="5" spans="1:5" ht="20.25">
      <c r="A5" s="115" t="s">
        <v>2</v>
      </c>
      <c r="B5" s="116"/>
      <c r="C5" s="116"/>
      <c r="D5" s="117"/>
      <c r="E5" s="61"/>
    </row>
    <row r="6" spans="1:5" ht="20.25">
      <c r="A6" s="62" t="s">
        <v>3</v>
      </c>
      <c r="B6" s="62" t="s">
        <v>4</v>
      </c>
      <c r="C6" s="62" t="s">
        <v>5</v>
      </c>
      <c r="D6" s="62" t="s">
        <v>6</v>
      </c>
      <c r="E6" s="63"/>
    </row>
    <row r="7" spans="1:5" ht="20.25">
      <c r="A7" s="64">
        <v>13</v>
      </c>
      <c r="B7" s="64">
        <v>41</v>
      </c>
      <c r="C7" s="64">
        <v>35</v>
      </c>
      <c r="D7" s="64">
        <v>33</v>
      </c>
      <c r="E7" s="63"/>
    </row>
    <row r="8" spans="1:5" ht="6" customHeight="1">
      <c r="A8" s="65"/>
      <c r="B8" s="65"/>
      <c r="C8" s="65"/>
      <c r="D8" s="65"/>
      <c r="E8" s="66"/>
    </row>
    <row r="9" spans="1:5" ht="20.25">
      <c r="A9" s="118" t="s">
        <v>7</v>
      </c>
      <c r="B9" s="116"/>
      <c r="C9" s="116"/>
      <c r="D9" s="116"/>
      <c r="E9" s="117"/>
    </row>
    <row r="10" spans="1:5" ht="20.25">
      <c r="A10" s="62" t="s">
        <v>8</v>
      </c>
      <c r="B10" s="62" t="s">
        <v>9</v>
      </c>
      <c r="C10" s="62" t="s">
        <v>10</v>
      </c>
      <c r="D10" s="62" t="s">
        <v>11</v>
      </c>
      <c r="E10" s="62" t="s">
        <v>12</v>
      </c>
    </row>
    <row r="11" spans="1:5" ht="20.25">
      <c r="A11" s="64">
        <v>41</v>
      </c>
      <c r="B11" s="64">
        <v>31</v>
      </c>
      <c r="C11" s="64">
        <v>36</v>
      </c>
      <c r="D11" s="64">
        <v>54</v>
      </c>
      <c r="E11" s="64">
        <v>37</v>
      </c>
    </row>
    <row r="12" spans="1:5" ht="6" customHeight="1">
      <c r="A12" s="65"/>
      <c r="B12" s="65"/>
      <c r="C12" s="65"/>
      <c r="D12" s="65"/>
      <c r="E12" s="65"/>
    </row>
    <row r="13" spans="1:5" ht="20.25">
      <c r="A13" s="118" t="s">
        <v>13</v>
      </c>
      <c r="B13" s="116"/>
      <c r="C13" s="117"/>
      <c r="D13" s="63"/>
      <c r="E13" s="63"/>
    </row>
    <row r="14" spans="1:5" ht="20.25">
      <c r="A14" s="62" t="s">
        <v>14</v>
      </c>
      <c r="B14" s="62" t="s">
        <v>15</v>
      </c>
      <c r="C14" s="62" t="s">
        <v>16</v>
      </c>
      <c r="D14" s="67"/>
      <c r="E14" s="67"/>
    </row>
    <row r="15" spans="1:5" ht="20.25">
      <c r="A15" s="64">
        <v>18</v>
      </c>
      <c r="B15" s="64">
        <v>6</v>
      </c>
      <c r="C15" s="64"/>
      <c r="D15" s="63"/>
      <c r="E15" s="59"/>
    </row>
    <row r="16" spans="1:5" ht="6" customHeight="1">
      <c r="A16" s="65"/>
      <c r="B16" s="65"/>
      <c r="C16" s="65"/>
      <c r="D16" s="65"/>
      <c r="E16" s="65"/>
    </row>
    <row r="17" spans="1:5" ht="20.25">
      <c r="A17" s="119" t="s">
        <v>17</v>
      </c>
      <c r="B17" s="116"/>
      <c r="C17" s="116"/>
      <c r="D17" s="116"/>
      <c r="E17" s="117"/>
    </row>
    <row r="18" spans="1:5" ht="20.25">
      <c r="A18" s="128" t="s">
        <v>24</v>
      </c>
      <c r="B18" s="116"/>
      <c r="C18" s="116"/>
      <c r="D18" s="117"/>
      <c r="E18" s="64">
        <f>SUM(A7:D7)</f>
        <v>122</v>
      </c>
    </row>
    <row r="19" spans="1:5" ht="20.25">
      <c r="A19" s="129" t="s">
        <v>25</v>
      </c>
      <c r="B19" s="124"/>
      <c r="C19" s="124"/>
      <c r="D19" s="125"/>
      <c r="E19" s="68">
        <f>SUM(A11:E11,A15:C15)</f>
        <v>223</v>
      </c>
    </row>
    <row r="20" spans="1:5" ht="20.25">
      <c r="A20" s="129" t="s">
        <v>26</v>
      </c>
      <c r="B20" s="124"/>
      <c r="C20" s="124"/>
      <c r="D20" s="125"/>
      <c r="E20" s="69">
        <f>E18+E19</f>
        <v>345</v>
      </c>
    </row>
    <row r="21" spans="1:5" ht="6" customHeight="1">
      <c r="A21" s="67"/>
      <c r="B21" s="67"/>
      <c r="C21" s="67"/>
      <c r="D21" s="65"/>
      <c r="E21" s="65"/>
    </row>
    <row r="22" spans="1:5" ht="20.25">
      <c r="A22" s="118" t="s">
        <v>181</v>
      </c>
      <c r="B22" s="116"/>
      <c r="C22" s="116"/>
      <c r="D22" s="117"/>
      <c r="E22" s="64"/>
    </row>
    <row r="23" spans="1:5" ht="9" customHeight="1">
      <c r="A23" s="130"/>
      <c r="B23" s="131"/>
      <c r="C23" s="131"/>
      <c r="D23" s="131"/>
      <c r="E23" s="131"/>
    </row>
    <row r="24" spans="1:5" ht="20.25">
      <c r="A24" s="132" t="s">
        <v>19</v>
      </c>
      <c r="B24" s="133"/>
      <c r="C24" s="133"/>
      <c r="D24" s="133"/>
      <c r="E24" s="134"/>
    </row>
    <row r="25" spans="1:5" ht="20.25">
      <c r="A25" s="135" t="s">
        <v>182</v>
      </c>
      <c r="B25" s="116"/>
      <c r="C25" s="116"/>
      <c r="D25" s="117"/>
      <c r="E25" s="70"/>
    </row>
    <row r="26" spans="1:5" ht="25.5" customHeight="1">
      <c r="A26" s="120" t="s">
        <v>183</v>
      </c>
      <c r="B26" s="121"/>
      <c r="C26" s="121"/>
      <c r="D26" s="122"/>
      <c r="E26" s="68"/>
    </row>
    <row r="27" spans="1:5" ht="25.5" customHeight="1">
      <c r="A27" s="123"/>
      <c r="B27" s="124"/>
      <c r="C27" s="124"/>
      <c r="D27" s="125"/>
      <c r="E27" s="71"/>
    </row>
    <row r="28" spans="1:5" ht="20.25">
      <c r="A28" s="118" t="s">
        <v>18</v>
      </c>
      <c r="B28" s="116"/>
      <c r="C28" s="116"/>
      <c r="D28" s="117"/>
      <c r="E28" s="64">
        <v>1</v>
      </c>
    </row>
    <row r="29" spans="1:5" ht="6" customHeight="1">
      <c r="A29" s="59"/>
      <c r="B29" s="59"/>
      <c r="C29" s="59"/>
      <c r="D29" s="59"/>
      <c r="E29" s="59"/>
    </row>
    <row r="30" spans="1:5" ht="6" customHeight="1">
      <c r="A30" s="72"/>
      <c r="B30" s="72"/>
      <c r="C30" s="59"/>
      <c r="D30" s="59"/>
      <c r="E30" s="59"/>
    </row>
    <row r="31" spans="1:5" ht="6" customHeight="1">
      <c r="A31" s="72"/>
      <c r="B31" s="72"/>
      <c r="C31" s="59"/>
      <c r="D31" s="59"/>
      <c r="E31" s="59"/>
    </row>
    <row r="32" spans="1:5" ht="6" customHeight="1">
      <c r="A32" s="72"/>
      <c r="B32" s="72"/>
      <c r="C32" s="59"/>
      <c r="D32" s="59"/>
      <c r="E32" s="59"/>
    </row>
    <row r="33" spans="1:5" ht="40.5">
      <c r="A33" s="126" t="s">
        <v>184</v>
      </c>
      <c r="B33" s="112"/>
      <c r="C33" s="73" t="s">
        <v>21</v>
      </c>
      <c r="D33" s="127" t="s">
        <v>185</v>
      </c>
      <c r="E33" s="113"/>
    </row>
    <row r="34" spans="1:5" ht="15.75" customHeight="1">
      <c r="A34" s="74"/>
      <c r="B34" s="74"/>
      <c r="C34" s="74"/>
      <c r="D34" s="74"/>
      <c r="E34" s="74"/>
    </row>
  </sheetData>
  <mergeCells count="18">
    <mergeCell ref="A13:C13"/>
    <mergeCell ref="A17:E17"/>
    <mergeCell ref="A26:D27"/>
    <mergeCell ref="A28:D28"/>
    <mergeCell ref="A33:B33"/>
    <mergeCell ref="D33:E33"/>
    <mergeCell ref="A18:D18"/>
    <mergeCell ref="A19:D19"/>
    <mergeCell ref="A20:D20"/>
    <mergeCell ref="A22:D22"/>
    <mergeCell ref="A23:E23"/>
    <mergeCell ref="A24:E24"/>
    <mergeCell ref="A25:D25"/>
    <mergeCell ref="B1:D1"/>
    <mergeCell ref="B2:D2"/>
    <mergeCell ref="A4:E4"/>
    <mergeCell ref="A5:D5"/>
    <mergeCell ref="A9:E9"/>
  </mergeCells>
  <conditionalFormatting sqref="A7:D7 A11:E11 A15:C15 E22">
    <cfRule type="containsBlanks" dxfId="9" priority="1">
      <formula>LEN(TRIM(A7))=0</formula>
    </cfRule>
  </conditionalFormatting>
  <conditionalFormatting sqref="A33:B33">
    <cfRule type="expression" dxfId="8" priority="2">
      <formula>NOT(ISERROR(SEARCH(("Должность"),(A33))))</formula>
    </cfRule>
  </conditionalFormatting>
  <conditionalFormatting sqref="D33:E33">
    <cfRule type="expression" dxfId="7" priority="3">
      <formula>NOT(ISERROR(SEARCH(("Фамилия И.О."),(D33))))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7:D7 A11:E11 A15:C15 E22 E28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workbookViewId="0"/>
  </sheetViews>
  <sheetFormatPr defaultColWidth="12.5703125" defaultRowHeight="15.75" customHeight="1"/>
  <cols>
    <col min="1" max="5" width="17.85546875" customWidth="1"/>
  </cols>
  <sheetData>
    <row r="1" spans="1:5" ht="42.75" customHeight="1">
      <c r="A1" s="1"/>
      <c r="B1" s="75" t="s">
        <v>48</v>
      </c>
      <c r="C1" s="76"/>
      <c r="D1" s="77"/>
      <c r="E1" s="1"/>
    </row>
    <row r="2" spans="1:5" ht="15" customHeight="1">
      <c r="A2" s="1"/>
      <c r="B2" s="75" t="s">
        <v>0</v>
      </c>
      <c r="C2" s="76"/>
      <c r="D2" s="77"/>
      <c r="E2" s="15"/>
    </row>
    <row r="3" spans="1:5" ht="14.25" customHeight="1">
      <c r="A3" s="1"/>
      <c r="B3" s="75" t="s">
        <v>49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>
      <c r="A5" s="109" t="s">
        <v>42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3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3"/>
    </row>
    <row r="8" spans="1:5" ht="12.75">
      <c r="A8" s="5"/>
      <c r="B8" s="5"/>
      <c r="C8" s="5"/>
      <c r="D8" s="5"/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/>
      <c r="B12" s="5"/>
      <c r="C12" s="5"/>
      <c r="D12" s="5"/>
      <c r="E12" s="5"/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/>
      <c r="B16" s="5"/>
      <c r="C16" s="5"/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104" t="s">
        <v>24</v>
      </c>
      <c r="B19" s="80"/>
      <c r="C19" s="80"/>
      <c r="D19" s="81"/>
      <c r="E19" s="10">
        <f>SUM(A8:D8)</f>
        <v>0</v>
      </c>
    </row>
    <row r="20" spans="1:5" ht="12.75">
      <c r="A20" s="105" t="s">
        <v>25</v>
      </c>
      <c r="B20" s="95"/>
      <c r="C20" s="95"/>
      <c r="D20" s="96"/>
      <c r="E20" s="37">
        <f>SUM(A12:E12,A16:C16)</f>
        <v>0</v>
      </c>
    </row>
    <row r="21" spans="1:5" ht="12.75">
      <c r="A21" s="105" t="s">
        <v>26</v>
      </c>
      <c r="B21" s="95"/>
      <c r="C21" s="95"/>
      <c r="D21" s="96"/>
      <c r="E21" s="38">
        <f>E19+E20</f>
        <v>0</v>
      </c>
    </row>
    <row r="22" spans="1:5" ht="6" customHeight="1">
      <c r="A22" s="9"/>
      <c r="B22" s="9"/>
      <c r="C22" s="9"/>
      <c r="D22" s="6"/>
      <c r="E22" s="6"/>
    </row>
    <row r="23" spans="1:5" ht="12.75">
      <c r="A23" s="84" t="s">
        <v>50</v>
      </c>
      <c r="B23" s="80"/>
      <c r="C23" s="80"/>
      <c r="D23" s="81"/>
      <c r="E23" s="5"/>
    </row>
    <row r="24" spans="1:5" ht="7.5" customHeight="1">
      <c r="A24" s="110"/>
      <c r="B24" s="98"/>
      <c r="C24" s="98"/>
      <c r="D24" s="98"/>
      <c r="E24" s="98"/>
    </row>
    <row r="25" spans="1:5" ht="12.75">
      <c r="A25" s="106" t="s">
        <v>19</v>
      </c>
      <c r="B25" s="107"/>
      <c r="C25" s="107"/>
      <c r="D25" s="107"/>
      <c r="E25" s="88"/>
    </row>
    <row r="26" spans="1:5" ht="12.75">
      <c r="A26" s="86" t="s">
        <v>51</v>
      </c>
      <c r="B26" s="80"/>
      <c r="C26" s="80"/>
      <c r="D26" s="81"/>
      <c r="E26" s="29">
        <f>SUM((E20/'ОО-2023'!O94), '11.23'!E25)</f>
        <v>0</v>
      </c>
    </row>
    <row r="27" spans="1:5" ht="24" customHeight="1">
      <c r="A27" s="101" t="s">
        <v>52</v>
      </c>
      <c r="B27" s="102"/>
      <c r="C27" s="102"/>
      <c r="D27" s="103"/>
      <c r="E27" s="11">
        <f>SUM(E21,'11.23'!E26)</f>
        <v>0</v>
      </c>
    </row>
    <row r="28" spans="1:5" ht="27" customHeight="1">
      <c r="A28" s="100"/>
      <c r="B28" s="95"/>
      <c r="C28" s="95"/>
      <c r="D28" s="96"/>
      <c r="E28" s="12">
        <f>E27/1000000</f>
        <v>0</v>
      </c>
    </row>
    <row r="29" spans="1:5" ht="12.75">
      <c r="A29" s="84" t="s">
        <v>18</v>
      </c>
      <c r="B29" s="80"/>
      <c r="C29" s="80"/>
      <c r="D29" s="81"/>
      <c r="E29" s="5">
        <f>SUM(E23,'11.23'!E28)</f>
        <v>1</v>
      </c>
    </row>
    <row r="30" spans="1:5" ht="6" customHeight="1">
      <c r="A30" s="1"/>
      <c r="B30" s="1"/>
      <c r="C30" s="1"/>
      <c r="D30" s="1"/>
      <c r="E30" s="1"/>
    </row>
    <row r="31" spans="1:5" ht="6" customHeight="1">
      <c r="A31" s="20"/>
      <c r="B31" s="20"/>
      <c r="C31" s="1"/>
      <c r="D31" s="1"/>
      <c r="E31" s="1"/>
    </row>
    <row r="32" spans="1:5" ht="6" customHeight="1">
      <c r="A32" s="20"/>
      <c r="B32" s="20"/>
      <c r="C32" s="1"/>
      <c r="D32" s="1"/>
      <c r="E32" s="1"/>
    </row>
    <row r="33" spans="1:5" ht="12.75">
      <c r="A33" s="83" t="s">
        <v>20</v>
      </c>
      <c r="B33" s="76"/>
      <c r="C33" s="35" t="s">
        <v>21</v>
      </c>
      <c r="D33" s="82" t="s">
        <v>22</v>
      </c>
      <c r="E33" s="77"/>
    </row>
  </sheetData>
  <mergeCells count="19">
    <mergeCell ref="A33:B33"/>
    <mergeCell ref="D33:E33"/>
    <mergeCell ref="A18:E18"/>
    <mergeCell ref="A19:D19"/>
    <mergeCell ref="A20:D20"/>
    <mergeCell ref="A21:D21"/>
    <mergeCell ref="A23:D23"/>
    <mergeCell ref="A24:E24"/>
    <mergeCell ref="A25:E25"/>
    <mergeCell ref="A10:E10"/>
    <mergeCell ref="A14:C14"/>
    <mergeCell ref="A26:D26"/>
    <mergeCell ref="A27:D28"/>
    <mergeCell ref="A29:D29"/>
    <mergeCell ref="B1:D1"/>
    <mergeCell ref="B2:D2"/>
    <mergeCell ref="B3:D3"/>
    <mergeCell ref="A5:E5"/>
    <mergeCell ref="A6:D6"/>
  </mergeCells>
  <conditionalFormatting sqref="A8:D8 A12:E12 A16:C16 E23">
    <cfRule type="containsBlanks" dxfId="6" priority="1">
      <formula>LEN(TRIM(A8))=0</formula>
    </cfRule>
  </conditionalFormatting>
  <conditionalFormatting sqref="A33:B33">
    <cfRule type="expression" dxfId="5" priority="2">
      <formula>NOT(ISERROR(SEARCH(("Должность"),(A33))))</formula>
    </cfRule>
  </conditionalFormatting>
  <conditionalFormatting sqref="D33:E33">
    <cfRule type="expression" dxfId="4" priority="3">
      <formula>NOT(ISERROR(SEARCH(("Фамилия И.О."),(D33))))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9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E30"/>
  <sheetViews>
    <sheetView workbookViewId="0"/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75" t="s">
        <v>53</v>
      </c>
      <c r="C1" s="76"/>
      <c r="D1" s="77"/>
      <c r="E1" s="1"/>
    </row>
    <row r="2" spans="1:5" ht="15" customHeight="1">
      <c r="A2" s="1"/>
      <c r="B2" s="75" t="s">
        <v>0</v>
      </c>
      <c r="C2" s="76"/>
      <c r="D2" s="77"/>
      <c r="E2" s="15"/>
    </row>
    <row r="3" spans="1:5" ht="15.75" customHeight="1">
      <c r="A3" s="1"/>
      <c r="B3" s="75" t="s">
        <v>54</v>
      </c>
      <c r="C3" s="76"/>
      <c r="D3" s="77"/>
      <c r="E3" s="1"/>
    </row>
    <row r="4" spans="1:5" ht="6" customHeight="1">
      <c r="A4" s="2"/>
      <c r="B4" s="2"/>
      <c r="C4" s="2"/>
      <c r="D4" s="2"/>
      <c r="E4" s="1"/>
    </row>
    <row r="5" spans="1:5" ht="12.75">
      <c r="A5" s="109" t="s">
        <v>55</v>
      </c>
      <c r="B5" s="76"/>
      <c r="C5" s="76"/>
      <c r="D5" s="76"/>
      <c r="E5" s="77"/>
    </row>
    <row r="6" spans="1:5" ht="12.75">
      <c r="A6" s="79" t="s">
        <v>2</v>
      </c>
      <c r="B6" s="80"/>
      <c r="C6" s="80"/>
      <c r="D6" s="81"/>
      <c r="E6" s="36"/>
    </row>
    <row r="7" spans="1:5" ht="12.75">
      <c r="A7" s="4" t="s">
        <v>3</v>
      </c>
      <c r="B7" s="4" t="s">
        <v>4</v>
      </c>
      <c r="C7" s="4" t="s">
        <v>5</v>
      </c>
      <c r="D7" s="4" t="s">
        <v>6</v>
      </c>
      <c r="E7" s="3"/>
    </row>
    <row r="8" spans="1:5" ht="12.75">
      <c r="A8" s="5">
        <f>SUM('III кв.'!A$8,'10.23'!A$8,'11.23'!A$7,'12.23'!A$8)</f>
        <v>1286</v>
      </c>
      <c r="B8" s="5">
        <f>SUM('III кв.'!B$8,'10.23'!B$8,'11.23'!B$7,'12.23'!B$8)</f>
        <v>2949</v>
      </c>
      <c r="C8" s="5">
        <f>SUM('III кв.'!C$8,'10.23'!C$8,'11.23'!C$7,'12.23'!C$8)</f>
        <v>3079</v>
      </c>
      <c r="D8" s="5">
        <f>SUM('III кв.'!D$8,'10.23'!D$8,'11.23'!D$7,'12.23'!D$8)</f>
        <v>3312</v>
      </c>
      <c r="E8" s="3"/>
    </row>
    <row r="9" spans="1:5" ht="6" customHeight="1">
      <c r="A9" s="6"/>
      <c r="B9" s="6"/>
      <c r="C9" s="6"/>
      <c r="D9" s="6"/>
      <c r="E9" s="7"/>
    </row>
    <row r="10" spans="1:5" ht="12.75">
      <c r="A10" s="84" t="s">
        <v>7</v>
      </c>
      <c r="B10" s="80"/>
      <c r="C10" s="80"/>
      <c r="D10" s="80"/>
      <c r="E10" s="81"/>
    </row>
    <row r="11" spans="1:5" ht="12.75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</row>
    <row r="12" spans="1:5" ht="12.75">
      <c r="A12" s="5">
        <f>SUM('III кв.'!A$12,'10.23'!A$12,'11.23'!A$11,'12.23'!A$12)</f>
        <v>3105</v>
      </c>
      <c r="B12" s="5">
        <f>SUM('III кв.'!B$12,'10.23'!B$12,'11.23'!B$11,'12.23'!B$12)</f>
        <v>2266</v>
      </c>
      <c r="C12" s="5">
        <f>SUM('III кв.'!C$12,'10.23'!C$12,'11.23'!C$11,'12.23'!C$12)</f>
        <v>2673</v>
      </c>
      <c r="D12" s="5">
        <f>SUM('III кв.'!D$12,'10.23'!D$12,'11.23'!D$11,'12.23'!D$12)</f>
        <v>3770</v>
      </c>
      <c r="E12" s="5">
        <f>SUM('III кв.'!E$12,'10.23'!E$12,'11.23'!E$11,'12.23'!E$12)</f>
        <v>3653</v>
      </c>
    </row>
    <row r="13" spans="1:5" ht="6" customHeight="1">
      <c r="A13" s="6"/>
      <c r="B13" s="6"/>
      <c r="C13" s="6"/>
      <c r="D13" s="6"/>
      <c r="E13" s="6"/>
    </row>
    <row r="14" spans="1:5" ht="12.75">
      <c r="A14" s="84" t="s">
        <v>13</v>
      </c>
      <c r="B14" s="80"/>
      <c r="C14" s="81"/>
      <c r="D14" s="8"/>
      <c r="E14" s="8"/>
    </row>
    <row r="15" spans="1:5" ht="12.75">
      <c r="A15" s="4" t="s">
        <v>14</v>
      </c>
      <c r="B15" s="4" t="s">
        <v>15</v>
      </c>
      <c r="C15" s="4" t="s">
        <v>16</v>
      </c>
      <c r="D15" s="9"/>
      <c r="E15" s="9"/>
    </row>
    <row r="16" spans="1:5" ht="12.75">
      <c r="A16" s="5">
        <f>SUM('III кв.'!A$16,'10.23'!A$16,'11.23'!A$15,'12.23'!A$16)</f>
        <v>1685</v>
      </c>
      <c r="B16" s="5">
        <f>SUM('III кв.'!B$16,'10.23'!B$16,'11.23'!B$15,'12.23'!B$16)</f>
        <v>1124</v>
      </c>
      <c r="C16" s="5">
        <f>SUM('III кв.'!C$16,'10.23'!C$16,'11.23'!C$15,'12.23'!C$16)</f>
        <v>0</v>
      </c>
      <c r="D16" s="8"/>
      <c r="E16" s="1"/>
    </row>
    <row r="17" spans="1:5" ht="6" customHeight="1">
      <c r="A17" s="6"/>
      <c r="B17" s="6"/>
      <c r="C17" s="6"/>
      <c r="D17" s="6"/>
      <c r="E17" s="6"/>
    </row>
    <row r="18" spans="1:5" ht="12.75">
      <c r="A18" s="85" t="s">
        <v>17</v>
      </c>
      <c r="B18" s="80"/>
      <c r="C18" s="80"/>
      <c r="D18" s="80"/>
      <c r="E18" s="81"/>
    </row>
    <row r="19" spans="1:5" ht="12.75">
      <c r="A19" s="104" t="s">
        <v>24</v>
      </c>
      <c r="B19" s="80"/>
      <c r="C19" s="80"/>
      <c r="D19" s="81"/>
      <c r="E19" s="10">
        <f>SUM(A8:D8)</f>
        <v>10626</v>
      </c>
    </row>
    <row r="20" spans="1:5" ht="12.75">
      <c r="A20" s="105" t="s">
        <v>25</v>
      </c>
      <c r="B20" s="95"/>
      <c r="C20" s="95"/>
      <c r="D20" s="96"/>
      <c r="E20" s="37">
        <f>SUM(A12:E12,A16:C16)</f>
        <v>18276</v>
      </c>
    </row>
    <row r="21" spans="1:5" ht="12.75">
      <c r="A21" s="105" t="s">
        <v>26</v>
      </c>
      <c r="B21" s="95"/>
      <c r="C21" s="95"/>
      <c r="D21" s="96"/>
      <c r="E21" s="38">
        <f>E19+E20</f>
        <v>28902</v>
      </c>
    </row>
    <row r="22" spans="1:5" ht="8.25" customHeight="1">
      <c r="A22" s="136"/>
      <c r="B22" s="98"/>
      <c r="C22" s="98"/>
      <c r="D22" s="98"/>
      <c r="E22" s="98"/>
    </row>
    <row r="23" spans="1:5" ht="12.75">
      <c r="A23" s="104" t="s">
        <v>56</v>
      </c>
      <c r="B23" s="80"/>
      <c r="C23" s="80"/>
      <c r="D23" s="81"/>
      <c r="E23" s="29">
        <f>'12.23'!E26</f>
        <v>0</v>
      </c>
    </row>
    <row r="24" spans="1:5" ht="31.5" customHeight="1">
      <c r="A24" s="108" t="s">
        <v>57</v>
      </c>
      <c r="B24" s="98"/>
      <c r="C24" s="98"/>
      <c r="D24" s="99"/>
      <c r="E24" s="32">
        <f>'12.23'!E27</f>
        <v>0</v>
      </c>
    </row>
    <row r="25" spans="1:5" ht="22.5" customHeight="1">
      <c r="A25" s="100"/>
      <c r="B25" s="95"/>
      <c r="C25" s="95"/>
      <c r="D25" s="96"/>
      <c r="E25" s="39">
        <f>E24/1000000</f>
        <v>0</v>
      </c>
    </row>
    <row r="26" spans="1:5" ht="12.75">
      <c r="A26" s="84" t="s">
        <v>18</v>
      </c>
      <c r="B26" s="80"/>
      <c r="C26" s="80"/>
      <c r="D26" s="81"/>
      <c r="E26" s="5">
        <f>'12.23'!E29</f>
        <v>1</v>
      </c>
    </row>
    <row r="27" spans="1:5" ht="6" customHeight="1">
      <c r="A27" s="1"/>
      <c r="B27" s="1"/>
      <c r="C27" s="1"/>
      <c r="D27" s="1"/>
      <c r="E27" s="1"/>
    </row>
    <row r="28" spans="1:5" ht="6" customHeight="1">
      <c r="A28" s="20"/>
      <c r="B28" s="20"/>
      <c r="C28" s="1"/>
      <c r="D28" s="1"/>
      <c r="E28" s="1"/>
    </row>
    <row r="29" spans="1:5" ht="6" customHeight="1">
      <c r="A29" s="20"/>
      <c r="B29" s="20"/>
      <c r="C29" s="1"/>
      <c r="D29" s="1"/>
      <c r="E29" s="1"/>
    </row>
    <row r="30" spans="1:5" ht="12.75">
      <c r="A30" s="83" t="s">
        <v>20</v>
      </c>
      <c r="B30" s="76"/>
      <c r="C30" s="35" t="s">
        <v>21</v>
      </c>
      <c r="D30" s="82" t="s">
        <v>22</v>
      </c>
      <c r="E30" s="77"/>
    </row>
  </sheetData>
  <mergeCells count="17">
    <mergeCell ref="A10:E10"/>
    <mergeCell ref="A14:C14"/>
    <mergeCell ref="A26:D26"/>
    <mergeCell ref="A30:B30"/>
    <mergeCell ref="D30:E30"/>
    <mergeCell ref="A18:E18"/>
    <mergeCell ref="A19:D19"/>
    <mergeCell ref="A20:D20"/>
    <mergeCell ref="A21:D21"/>
    <mergeCell ref="A22:E22"/>
    <mergeCell ref="A23:D23"/>
    <mergeCell ref="A24:D25"/>
    <mergeCell ref="B1:D1"/>
    <mergeCell ref="B2:D2"/>
    <mergeCell ref="B3:D3"/>
    <mergeCell ref="A5:E5"/>
    <mergeCell ref="A6:D6"/>
  </mergeCells>
  <conditionalFormatting sqref="A30:B30">
    <cfRule type="expression" dxfId="3" priority="1">
      <formula>NOT(ISERROR(SEARCH(("Должность"),(A30))))</formula>
    </cfRule>
  </conditionalFormatting>
  <conditionalFormatting sqref="D30:E30">
    <cfRule type="expression" dxfId="2" priority="2">
      <formula>NOT(ISERROR(SEARCH(("Фамилия И.О."),(D30))))</formula>
    </cfRule>
  </conditionalFormatting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04.23</vt:lpstr>
      <vt:lpstr>05.23</vt:lpstr>
      <vt:lpstr>II кв.</vt:lpstr>
      <vt:lpstr>09.23</vt:lpstr>
      <vt:lpstr>III кв.</vt:lpstr>
      <vt:lpstr>10.23</vt:lpstr>
      <vt:lpstr>11.23</vt:lpstr>
      <vt:lpstr>12.23</vt:lpstr>
      <vt:lpstr>IV кв.</vt:lpstr>
      <vt:lpstr>Итог</vt:lpstr>
      <vt:lpstr>ОО-2023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 2 Долаково</cp:lastModifiedBy>
  <cp:lastPrinted>2023-12-05T12:12:24Z</cp:lastPrinted>
  <dcterms:created xsi:type="dcterms:W3CDTF">2023-04-14T05:44:21Z</dcterms:created>
  <dcterms:modified xsi:type="dcterms:W3CDTF">2023-12-06T10:26:24Z</dcterms:modified>
</cp:coreProperties>
</file>